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\Фирми\Мебелсистем АД\Отчети КФН\2026\"/>
    </mc:Choice>
  </mc:AlternateContent>
  <xr:revisionPtr revIDLastSave="0" documentId="13_ncr:1_{1FF45BA5-8AA8-429B-B8F0-6E10AAB34593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Area" localSheetId="8">'Справка 8'!$A$1:$I$36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C21" i="4"/>
  <c r="H12" i="2" s="1"/>
  <c r="D13" i="8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I19" i="8"/>
  <c r="H619" i="2" s="1"/>
  <c r="H19" i="8"/>
  <c r="F19" i="8"/>
  <c r="F43" i="8" s="1"/>
  <c r="H550" i="2" s="1"/>
  <c r="E19" i="8"/>
  <c r="H499" i="2"/>
  <c r="N18" i="8"/>
  <c r="Q18" i="8" s="1"/>
  <c r="H768" i="2"/>
  <c r="H858" i="2"/>
  <c r="G18" i="8"/>
  <c r="N17" i="8"/>
  <c r="H767" i="2" s="1"/>
  <c r="G17" i="8"/>
  <c r="N16" i="8"/>
  <c r="G16" i="8"/>
  <c r="H556" i="2"/>
  <c r="J16" i="8"/>
  <c r="H646" i="2" s="1"/>
  <c r="N15" i="8"/>
  <c r="H765" i="2" s="1"/>
  <c r="Q15" i="8"/>
  <c r="H855" i="2" s="1"/>
  <c r="G15" i="8"/>
  <c r="J15" i="8" s="1"/>
  <c r="H555" i="2"/>
  <c r="N14" i="8"/>
  <c r="G14" i="8"/>
  <c r="N13" i="8"/>
  <c r="H763" i="2" s="1"/>
  <c r="N12" i="8"/>
  <c r="H762" i="2" s="1"/>
  <c r="G12" i="8"/>
  <c r="N11" i="8"/>
  <c r="Q11" i="8" s="1"/>
  <c r="H851" i="2" s="1"/>
  <c r="G11" i="8"/>
  <c r="J11" i="8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C22" i="5"/>
  <c r="H16" i="5"/>
  <c r="G16" i="5"/>
  <c r="D92" i="4"/>
  <c r="C9" i="14" s="1"/>
  <c r="D9" i="14" s="1"/>
  <c r="C92" i="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G22" i="4"/>
  <c r="G26" i="4" s="1"/>
  <c r="D20" i="4"/>
  <c r="C20" i="4"/>
  <c r="H11" i="2" s="1"/>
  <c r="H18" i="4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H977" i="2"/>
  <c r="E21" i="9"/>
  <c r="H985" i="2"/>
  <c r="E87" i="9"/>
  <c r="H1129" i="2"/>
  <c r="D45" i="9"/>
  <c r="C21" i="9"/>
  <c r="H921" i="2"/>
  <c r="H918" i="2"/>
  <c r="E82" i="9"/>
  <c r="H1119" i="2" s="1"/>
  <c r="H1130" i="2"/>
  <c r="G17" i="7"/>
  <c r="H310" i="2" s="1"/>
  <c r="J17" i="7"/>
  <c r="H376" i="2" s="1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/>
  <c r="H862" i="2"/>
  <c r="I31" i="7"/>
  <c r="I34" i="7" s="1"/>
  <c r="H772" i="2"/>
  <c r="H1193" i="2"/>
  <c r="F107" i="9"/>
  <c r="H1195" i="2" s="1"/>
  <c r="E12" i="14"/>
  <c r="D12" i="14" s="1"/>
  <c r="C79" i="11"/>
  <c r="H1300" i="2" s="1"/>
  <c r="D3" i="12"/>
  <c r="D15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371" i="2"/>
  <c r="H368" i="2"/>
  <c r="H667" i="2"/>
  <c r="H875" i="2"/>
  <c r="H170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C87" i="9" l="1"/>
  <c r="H1038" i="2" s="1"/>
  <c r="H1043" i="2"/>
  <c r="H1115" i="2"/>
  <c r="E77" i="9"/>
  <c r="H974" i="2"/>
  <c r="D46" i="9"/>
  <c r="H975" i="2" s="1"/>
  <c r="D44" i="6"/>
  <c r="D46" i="6" s="1"/>
  <c r="D31" i="5"/>
  <c r="D36" i="5" s="1"/>
  <c r="H137" i="2"/>
  <c r="C31" i="5"/>
  <c r="H110" i="2"/>
  <c r="G71" i="4"/>
  <c r="G34" i="4"/>
  <c r="H87" i="2"/>
  <c r="C13" i="7"/>
  <c r="H37" i="4"/>
  <c r="H95" i="4" s="1"/>
  <c r="C10" i="14"/>
  <c r="H69" i="2"/>
  <c r="H57" i="2"/>
  <c r="C94" i="4"/>
  <c r="H48" i="2"/>
  <c r="D56" i="4"/>
  <c r="H766" i="2"/>
  <c r="Q16" i="8"/>
  <c r="H679" i="2"/>
  <c r="K43" i="8"/>
  <c r="H700" i="2" s="1"/>
  <c r="R15" i="8"/>
  <c r="H885" i="2" s="1"/>
  <c r="H645" i="2"/>
  <c r="D19" i="8"/>
  <c r="H463" i="2"/>
  <c r="G13" i="8"/>
  <c r="H641" i="2"/>
  <c r="R11" i="8"/>
  <c r="H881" i="2" s="1"/>
  <c r="B153" i="11"/>
  <c r="B100" i="4"/>
  <c r="B98" i="4"/>
  <c r="B50" i="5"/>
  <c r="B38" i="7"/>
  <c r="C46" i="8"/>
  <c r="B31" i="10"/>
  <c r="C86" i="2"/>
  <c r="C75" i="2"/>
  <c r="A3" i="14"/>
  <c r="C7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14" i="2" l="1"/>
  <c r="E98" i="9"/>
  <c r="H1135" i="2" s="1"/>
  <c r="C33" i="5"/>
  <c r="H144" i="2" s="1"/>
  <c r="C36" i="5"/>
  <c r="H143" i="2"/>
  <c r="G33" i="5"/>
  <c r="H171" i="2" s="1"/>
  <c r="H120" i="2"/>
  <c r="G79" i="4"/>
  <c r="J34" i="7"/>
  <c r="H393" i="2" s="1"/>
  <c r="H390" i="2"/>
  <c r="H93" i="2"/>
  <c r="G37" i="4"/>
  <c r="H218" i="2"/>
  <c r="C17" i="7"/>
  <c r="L17" i="7" s="1"/>
  <c r="H420" i="2" s="1"/>
  <c r="L13" i="7"/>
  <c r="H416" i="2" s="1"/>
  <c r="D10" i="12"/>
  <c r="H71" i="2"/>
  <c r="D95" i="4"/>
  <c r="R16" i="8"/>
  <c r="H886" i="2" s="1"/>
  <c r="H856" i="2"/>
  <c r="J13" i="8"/>
  <c r="H643" i="2" s="1"/>
  <c r="H553" i="2"/>
  <c r="H469" i="2"/>
  <c r="G19" i="8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H266" i="2"/>
  <c r="E31" i="7"/>
  <c r="C42" i="5" l="1"/>
  <c r="D8" i="12"/>
  <c r="C37" i="5"/>
  <c r="G37" i="5"/>
  <c r="H147" i="2"/>
  <c r="D11" i="12"/>
  <c r="D13" i="12"/>
  <c r="H124" i="2"/>
  <c r="D12" i="12"/>
  <c r="D5" i="12"/>
  <c r="C11" i="14"/>
  <c r="C7" i="14"/>
  <c r="D7" i="14" s="1"/>
  <c r="D4" i="12"/>
  <c r="G95" i="4"/>
  <c r="H94" i="2"/>
  <c r="D18" i="12"/>
  <c r="C31" i="7"/>
  <c r="L31" i="7" s="1"/>
  <c r="H434" i="2" s="1"/>
  <c r="H222" i="2"/>
  <c r="G43" i="8"/>
  <c r="H580" i="2" s="1"/>
  <c r="J19" i="8"/>
  <c r="H559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C45" i="5" l="1"/>
  <c r="H156" i="2" s="1"/>
  <c r="H153" i="2"/>
  <c r="D21" i="12"/>
  <c r="H148" i="2"/>
  <c r="G42" i="5"/>
  <c r="G44" i="5" s="1"/>
  <c r="H178" i="2" s="1"/>
  <c r="H175" i="2"/>
  <c r="D19" i="12"/>
  <c r="H125" i="2"/>
  <c r="E6" i="14"/>
  <c r="C34" i="7"/>
  <c r="H239" i="2" s="1"/>
  <c r="H236" i="2"/>
  <c r="R19" i="8"/>
  <c r="H889" i="2" s="1"/>
  <c r="H649" i="2"/>
  <c r="H42" i="5"/>
  <c r="R41" i="8"/>
  <c r="H908" i="2" s="1"/>
  <c r="H668" i="2"/>
  <c r="J43" i="8"/>
  <c r="H670" i="2" s="1"/>
  <c r="L34" i="7"/>
  <c r="H878" i="2"/>
  <c r="Q43" i="8"/>
  <c r="H880" i="2" s="1"/>
  <c r="D45" i="5"/>
  <c r="H72" i="2"/>
  <c r="D16" i="12"/>
  <c r="C6" i="14"/>
  <c r="D6" i="12"/>
  <c r="D20" i="12" s="1"/>
  <c r="D22" i="12" l="1"/>
  <c r="D24" i="12"/>
  <c r="D23" i="12"/>
  <c r="H176" i="2"/>
  <c r="G45" i="5"/>
  <c r="H179" i="2" s="1"/>
  <c r="C44" i="5"/>
  <c r="H44" i="5"/>
  <c r="H45" i="5"/>
  <c r="D44" i="5"/>
  <c r="D6" i="14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<sst xmlns="http://schemas.openxmlformats.org/spreadsheetml/2006/main" count="4297" uniqueCount="1003">
  <si>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</si>
  <si>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</si>
  <si>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</si>
  <si>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</si>
  <si>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</si>
  <si>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</si>
  <si>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</si>
  <si>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</si>
  <si>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</si>
  <si>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</si>
  <si>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</si>
  <si>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</si>
  <si>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</si>
  <si>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</si>
  <si>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</si>
  <si>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</si>
  <si>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</si>
  <si>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</si>
  <si>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</si>
  <si>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</si>
  <si>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</si>
  <si>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</si>
  <si>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</si>
  <si>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</si>
  <si>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</si>
  <si>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</si>
  <si>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</si>
  <si>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</si>
  <si>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</si>
  <si>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</si>
  <si>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</si>
  <si>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</si>
  <si>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</si>
  <si>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</si>
  <si>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</si>
  <si>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</si>
  <si>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</si>
  <si>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</si>
  <si>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</si>
  <si>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</si>
  <si>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</si>
  <si>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</si>
  <si>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</si>
  <si>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</si>
  <si>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</si>
  <si>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</si>
  <si>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</si>
  <si>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</si>
  <si>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</si>
  <si>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</si>
  <si>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</si>
  <si>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</si>
  <si>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</si>
  <si>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</si>
  <si>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</si>
  <si>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</si>
  <si>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</si>
  <si>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</si>
  <si>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</si>
  <si>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</si>
  <si>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</si>
  <si>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</si>
  <si>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</si>
  <si>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</si>
  <si>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</si>
  <si>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</si>
  <si>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</si>
  <si>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</si>
  <si>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</si>
  <si>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</si>
  <si>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</si>
  <si>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</si>
  <si>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</si>
  <si>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</si>
  <si>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</si>
  <si>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</si>
  <si>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</si>
  <si>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</si>
  <si>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</si>
  <si>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</si>
  <si>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</si>
  <si>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</si>
  <si>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</si>
  <si>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</si>
  <si>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</si>
  <si>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</si>
  <si>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</si>
  <si>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</si>
  <si>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</si>
  <si>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</si>
  <si>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</si>
  <si>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</si>
  <si>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</si>
  <si>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</si>
  <si>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</si>
  <si>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</si>
  <si>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</si>
  <si>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</si>
  <si>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</si>
  <si>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</si>
  <si>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</si>
  <si>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</si>
  <si>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</si>
  <si>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</si>
  <si>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</si>
  <si>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</si>
  <si>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</si>
  <si>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</si>
  <si>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</si>
  <si>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</si>
  <si>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</si>
  <si>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</si>
  <si>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</si>
  <si>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</si>
  <si>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</si>
  <si>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</si>
  <si>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</si>
  <si>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</si>
  <si>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</si>
  <si>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</si>
  <si>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</si>
  <si>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</si>
  <si>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</si>
  <si>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</si>
  <si>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</si>
  <si>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</si>
  <si>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</si>
  <si>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</si>
  <si>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</si>
  <si>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</si>
  <si>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</si>
  <si>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</si>
  <si>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</si>
  <si>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</si>
  <si>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</si>
  <si>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</si>
  <si>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</si>
  <si>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</si>
  <si>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</si>
  <si>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</si>
  <si>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</si>
  <si>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</si>
  <si>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</si>
  <si>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</si>
  <si>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</si>
  <si>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</si>
  <si>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</si>
  <si>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</si>
  <si>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</si>
  <si>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</si>
  <si>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</si>
  <si>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</si>
  <si>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</si>
  <si>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</si>
  <si>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</si>
  <si>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</si>
  <si>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</si>
  <si>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</si>
  <si>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</si>
  <si>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</si>
  <si>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</si>
  <si>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</si>
  <si>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</si>
  <si>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</si>
  <si>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</si>
  <si>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</si>
  <si>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</si>
  <si>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</si>
  <si>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</si>
  <si>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</si>
  <si>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</si>
  <si>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</si>
  <si>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</si>
  <si>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</si>
  <si>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</si>
  <si>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</si>
  <si>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</si>
  <si>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</si>
  <si>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</si>
  <si>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</si>
  <si>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</si>
  <si>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</si>
  <si>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</si>
  <si>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</si>
  <si>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</si>
  <si>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</si>
  <si>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</si>
  <si>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</si>
  <si>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</si>
  <si>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</si>
  <si>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</si>
  <si>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</si>
  <si>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</si>
  <si>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</si>
  <si>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</si>
  <si>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</si>
  <si>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</si>
  <si>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</si>
  <si>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</si>
  <si>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</si>
  <si>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</si>
  <si>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</si>
  <si>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</si>
  <si>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</si>
  <si>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</si>
  <si>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</si>
  <si>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</si>
  <si>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</si>
  <si>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</si>
  <si>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</si>
  <si>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</si>
  <si>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</si>
  <si>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</si>
  <si>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</si>
  <si>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</si>
  <si>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</si>
  <si>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</si>
  <si>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</si>
  <si>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</si>
  <si>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</si>
  <si>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</si>
  <si>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</si>
  <si>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</si>
  <si>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</si>
  <si>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</si>
  <si>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</si>
  <si>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</si>
  <si>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</si>
  <si>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</si>
  <si>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</si>
  <si>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</si>
  <si>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</si>
  <si>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</si>
  <si>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</si>
  <si>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</si>
  <si>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</si>
  <si>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</si>
  <si>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</si>
  <si>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</si>
  <si>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</si>
  <si>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</si>
  <si>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</si>
  <si>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</si>
  <si>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</si>
  <si>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</si>
  <si>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</si>
  <si>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</si>
  <si>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</si>
  <si>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</si>
  <si>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</si>
  <si>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</si>
  <si>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</si>
  <si>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</si>
  <si>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</si>
  <si>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</si>
  <si>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</si>
  <si>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</si>
  <si>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</si>
  <si>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</si>
  <si>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</si>
  <si>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</si>
  <si>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</si>
  <si>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</si>
  <si>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</si>
  <si>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</si>
  <si>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</si>
  <si>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</si>
  <si>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</si>
  <si>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</si>
  <si>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</si>
  <si>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</si>
  <si>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</si>
  <si>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</si>
  <si>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</si>
  <si>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</si>
  <si>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</si>
  <si>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</si>
  <si>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</si>
  <si>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</si>
  <si>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</si>
  <si>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</si>
  <si>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</si>
  <si>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</si>
  <si>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</si>
  <si>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</si>
  <si>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</si>
  <si>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</si>
  <si>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</si>
  <si>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</si>
  <si>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</si>
  <si>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</si>
  <si>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</si>
  <si>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</si>
  <si>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</si>
  <si>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</si>
  <si>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</si>
  <si>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</si>
  <si>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</si>
  <si>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</si>
  <si>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</si>
  <si>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</si>
  <si>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</si>
  <si>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</si>
  <si>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</si>
  <si>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</si>
  <si>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</si>
  <si>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</si>
  <si>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</si>
  <si>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</si>
  <si>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</si>
  <si>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</si>
  <si>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</si>
  <si>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</si>
  <si>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</si>
  <si>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</si>
  <si>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</si>
  <si>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</si>
  <si>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</si>
  <si>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</si>
  <si>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</si>
  <si>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</si>
  <si>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</si>
  <si>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</si>
  <si>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</si>
  <si>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</si>
  <si>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</si>
  <si>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</si>
  <si>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</si>
  <si>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</si>
  <si>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</si>
  <si>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</si>
  <si>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</si>
  <si>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</si>
  <si>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</si>
  <si>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</si>
  <si>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</si>
  <si>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</si>
  <si>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</si>
  <si>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</si>
  <si>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</si>
  <si>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</si>
  <si>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</si>
  <si>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</si>
  <si>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</si>
  <si>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</si>
  <si>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</si>
  <si>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</si>
  <si>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</si>
  <si>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</si>
  <si>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</si>
  <si>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</si>
  <si>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</si>
  <si>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</si>
  <si>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</si>
  <si>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</si>
  <si>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</si>
  <si>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</si>
  <si>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</si>
  <si>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</si>
  <si>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</si>
  <si>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</si>
  <si>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</si>
  <si>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</si>
  <si>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</si>
  <si>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</si>
  <si>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</si>
  <si>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</si>
  <si>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</si>
  <si>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</si>
  <si>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</si>
  <si>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</si>
  <si>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</si>
  <si>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</si>
  <si>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</si>
  <si>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</si>
  <si>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</si>
  <si>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</si>
  <si>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</si>
  <si>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</si>
  <si>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</si>
  <si>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</si>
  <si>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</si>
  <si>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</si>
  <si>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</si>
  <si>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</si>
  <si>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</si>
  <si>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</si>
  <si>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</si>
  <si>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</si>
  <si>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</si>
  <si>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</si>
  <si>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</si>
  <si>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</si>
  <si>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</si>
  <si>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</si>
  <si>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</si>
  <si>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</si>
  <si>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</si>
  <si>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</si>
  <si>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</si>
  <si>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</si>
  <si>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</si>
  <si>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</si>
  <si>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</si>
  <si>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</si>
  <si>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</si>
  <si>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</si>
  <si>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</si>
  <si>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</si>
  <si>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</si>
  <si>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</si>
  <si>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</si>
  <si>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</si>
  <si>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</si>
  <si>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</si>
  <si>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</si>
  <si>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</si>
  <si>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</si>
  <si>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</si>
  <si>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</si>
  <si>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</si>
  <si>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</si>
  <si>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</si>
  <si>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</si>
  <si>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</si>
  <si>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</si>
  <si>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</si>
  <si>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</si>
  <si>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</si>
  <si>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</si>
  <si>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</si>
  <si>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</si>
  <si>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</si>
  <si>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</si>
  <si>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</si>
  <si>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</si>
  <si>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</si>
  <si>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</si>
  <si>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</si>
  <si>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</si>
  <si>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</si>
  <si>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</si>
  <si>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</si>
  <si>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</si>
  <si>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</si>
  <si>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</si>
  <si>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</si>
  <si>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</si>
  <si>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</si>
  <si>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</si>
  <si>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</si>
  <si>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</si>
  <si>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</si>
  <si>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</si>
  <si>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</si>
  <si>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</si>
  <si>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</si>
  <si>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</si>
  <si>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</si>
  <si>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</si>
  <si>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</si>
  <si>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</si>
  <si>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</si>
  <si>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</si>
  <si>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</si>
  <si>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</si>
  <si>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</si>
  <si>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</si>
  <si>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</si>
  <si>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</si>
  <si>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</si>
  <si>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</si>
  <si>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</si>
  <si>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</si>
  <si>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</si>
  <si>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</si>
  <si>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</si>
  <si>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</si>
  <si>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</si>
  <si>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</si>
  <si>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</si>
  <si>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</si>
  <si>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</si>
  <si>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</si>
  <si>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</si>
  <si>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</si>
  <si>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</si>
  <si>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</si>
  <si>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</si>
  <si>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</si>
  <si>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</si>
  <si>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</si>
  <si>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</si>
  <si>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</si>
  <si>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</si>
  <si>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</si>
  <si>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</si>
  <si>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</si>
  <si>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</si>
  <si>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</si>
  <si>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</si>
  <si>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</si>
  <si>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</si>
  <si>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</si>
  <si>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</si>
  <si>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</si>
  <si>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</si>
  <si>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</si>
  <si>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</si>
  <si>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</si>
  <si>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</si>
  <si>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</si>
  <si>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</si>
  <si>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</si>
  <si>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</si>
  <si>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</si>
  <si>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</si>
  <si>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</si>
  <si>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</si>
  <si>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</si>
  <si>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</si>
  <si>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</si>
  <si>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</si>
  <si>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</si>
  <si>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</si>
  <si>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</si>
  <si>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</si>
  <si>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</si>
  <si>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</si>
  <si>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</si>
  <si>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</si>
  <si>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</si>
  <si>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</si>
  <si>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</si>
  <si>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</si>
  <si>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</si>
  <si>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</si>
  <si>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</si>
  <si>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</si>
  <si>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</si>
  <si>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</si>
  <si>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</si>
  <si>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</si>
  <si>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</si>
  <si>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</si>
  <si>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</si>
  <si>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</si>
  <si>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</si>
  <si>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</si>
  <si>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</si>
  <si>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</si>
  <si>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</si>
  <si>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</si>
  <si>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</si>
  <si>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</si>
  <si>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</si>
  <si>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</si>
  <si>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</si>
  <si>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</si>
  <si>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</si>
  <si>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</si>
  <si>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</si>
  <si>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</si>
  <si>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</si>
  <si>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</si>
  <si>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</si>
  <si>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</si>
  <si>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</si>
  <si>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</si>
  <si>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</si>
  <si>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</si>
  <si>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</si>
  <si>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</si>
  <si>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</si>
  <si>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</si>
  <si>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</si>
  <si>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</si>
  <si>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</si>
  <si>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</si>
  <si>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</si>
  <si>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</si>
  <si>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</si>
  <si>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</si>
  <si>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</si>
  <si>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</si>
  <si>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</si>
  <si>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</si>
  <si>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</si>
  <si>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</si>
  <si>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</si>
  <si>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</si>
  <si>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</si>
  <si>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</si>
  <si>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</si>
  <si>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</si>
  <si>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</si>
  <si>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</si>
  <si>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</si>
  <si>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</si>
  <si>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</si>
  <si>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</si>
  <si>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</si>
  <si>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</si>
  <si>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</si>
  <si>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</si>
  <si>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</si>
  <si>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</si>
  <si>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</si>
  <si>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</si>
  <si>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</si>
  <si>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</si>
  <si>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</si>
  <si>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</si>
  <si>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</si>
  <si>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</si>
  <si>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</si>
  <si>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</si>
  <si>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</si>
  <si>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</si>
  <si>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</si>
  <si>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</si>
  <si>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</si>
  <si>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</si>
  <si>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</si>
  <si>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</si>
  <si>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</si>
  <si>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</si>
  <si>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</si>
  <si>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</si>
  <si>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</si>
  <si>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</si>
  <si>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</si>
  <si>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</si>
  <si>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</si>
  <si>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</si>
  <si>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</si>
  <si>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</si>
  <si>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</si>
  <si>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</si>
  <si>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</si>
  <si>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</si>
  <si>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</si>
  <si>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</si>
  <si>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</si>
  <si>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</si>
  <si>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</si>
  <si>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</si>
  <si>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</si>
  <si>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</si>
  <si>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</si>
  <si>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</si>
  <si>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</si>
  <si>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</si>
  <si>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</si>
  <si>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</si>
  <si>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</si>
  <si>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</si>
  <si>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</si>
  <si>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</si>
  <si>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</si>
  <si>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</si>
  <si>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</si>
  <si>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</si>
  <si>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</si>
  <si>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</si>
  <si>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</si>
  <si>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</si>
  <si>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</si>
  <si>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</si>
  <si>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</si>
  <si>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</si>
  <si>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</si>
  <si>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</si>
  <si>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</si>
  <si>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</si>
  <si>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</si>
  <si>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</si>
  <si>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</si>
  <si>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</si>
  <si>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</si>
  <si>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</si>
  <si>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</si>
  <si>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</si>
  <si>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</si>
  <si>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</si>
  <si>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</si>
  <si>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</si>
  <si>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</si>
  <si>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</si>
  <si>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</si>
  <si>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</si>
  <si>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</si>
  <si>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</si>
  <si>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</si>
  <si>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</si>
  <si>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</si>
  <si>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</si>
  <si>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</si>
  <si>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</si>
  <si>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</si>
  <si>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</si>
  <si>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</si>
  <si>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</si>
  <si>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</si>
  <si>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</si>
  <si>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</si>
  <si>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</si>
  <si>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</si>
  <si>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</si>
  <si>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</si>
  <si>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</si>
  <si>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</si>
  <si>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</si>
  <si>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</si>
  <si>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</si>
  <si>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</si>
  <si>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</si>
  <si>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</si>
  <si>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</si>
  <si>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</si>
  <si>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</si>
  <si>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</si>
  <si>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</si>
  <si>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</si>
  <si>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</si>
  <si>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</si>
  <si>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</si>
  <si>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</si>
  <si>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</si>
  <si>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</si>
  <si>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</si>
  <si>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</si>
  <si>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</si>
  <si>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</si>
  <si>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</si>
  <si>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</si>
  <si>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</si>
  <si>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</si>
  <si>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</si>
  <si>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</si>
  <si>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</si>
  <si>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</si>
  <si>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</si>
  <si>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</si>
  <si>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</si>
  <si>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</si>
  <si>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</si>
  <si>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</si>
  <si>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</si>
  <si>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</si>
  <si>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</si>
  <si>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</si>
  <si>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</si>
  <si>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</si>
  <si>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</si>
  <si>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</si>
  <si>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</si>
  <si>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</si>
  <si>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</si>
  <si>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</si>
  <si>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</si>
  <si>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</si>
  <si>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</si>
  <si>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</si>
  <si>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</si>
  <si>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</si>
  <si>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</si>
  <si>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</si>
  <si>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</si>
  <si>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</si>
  <si>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</si>
  <si>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</si>
  <si>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</si>
  <si>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</si>
  <si>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</si>
  <si>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</si>
  <si>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</si>
  <si>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</si>
  <si>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</si>
  <si>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</si>
  <si>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</si>
  <si>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</si>
  <si>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</si>
  <si>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</si>
  <si>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</si>
  <si>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</si>
  <si>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</si>
  <si>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</si>
  <si>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</si>
  <si>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</si>
  <si>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</si>
  <si>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</si>
  <si>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</si>
  <si>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</si>
  <si>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</si>
  <si>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</si>
  <si>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</si>
  <si>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</si>
  <si>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</si>
  <si>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</si>
  <si>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</si>
  <si>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</si>
  <si>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</si>
  <si>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</si>
  <si>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</si>
  <si>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</si>
  <si>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</si>
  <si>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</si>
  <si>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</si>
  <si>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</si>
  <si>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</si>
  <si>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</si>
  <si>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</si>
  <si>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</si>
  <si>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</si>
  <si>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</si>
  <si>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</si>
  <si>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</si>
  <si>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</si>
  <si>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</si>
  <si>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</si>
  <si>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</si>
  <si>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</si>
  <si>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</si>
  <si>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</si>
  <si>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</si>
  <si>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</si>
  <si>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</si>
  <si>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</si>
  <si>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</si>
  <si>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</si>
  <si>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</si>
  <si>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</si>
  <si>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</si>
  <si>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</si>
  <si>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</si>
  <si>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</si>
  <si>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</si>
  <si>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</si>
  <si>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</si>
  <si>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</si>
  <si>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</si>
  <si>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</si>
  <si>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</si>
  <si>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</si>
  <si>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</si>
  <si>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</si>
  <si>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</si>
  <si>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</si>
  <si>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</si>
  <si>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</si>
  <si>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</si>
  <si>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</si>
  <si>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</si>
  <si>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</si>
  <si>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</si>
  <si>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</si>
  <si>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</si>
  <si>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</si>
  <si>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</si>
  <si>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</si>
  <si>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</si>
  <si>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</si>
  <si>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</si>
  <si>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</si>
  <si>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</si>
  <si>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</si>
  <si>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</si>
  <si>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</si>
  <si>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</si>
  <si>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</si>
  <si>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</si>
  <si>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</si>
  <si>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</si>
  <si>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</si>
  <si>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</si>
  <si>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</si>
  <si>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</si>
  <si>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</si>
  <si>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</si>
  <si>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</si>
  <si>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</si>
  <si>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</si>
  <si>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</si>
  <si>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</si>
  <si>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</si>
  <si>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</si>
  <si>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</si>
  <si>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</si>
  <si>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</si>
  <si>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</si>
  <si>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</si>
  <si>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</si>
  <si>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</si>
  <si>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</si>
  <si>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</si>
  <si>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</si>
  <si>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</si>
  <si>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</si>
  <si>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</si>
  <si>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</si>
  <si>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</si>
  <si>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</si>
  <si>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</si>
  <si>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</si>
  <si>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</si>
  <si>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</si>
  <si>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</si>
  <si>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</si>
  <si>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</si>
  <si>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</si>
  <si>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</si>
  <si>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</si>
  <si>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</si>
  <si>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</si>
  <si>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</si>
  <si>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</si>
  <si>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</si>
  <si>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</si>
  <si>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</si>
  <si>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</si>
  <si>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</si>
  <si>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</si>
  <si>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</si>
  <si>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</si>
  <si>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</si>
  <si>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</si>
  <si>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</si>
  <si>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</si>
  <si>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</si>
  <si>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</si>
  <si>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</si>
  <si>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</si>
  <si>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</si>
  <si>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</si>
  <si>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</si>
  <si>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</si>
  <si>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</si>
  <si>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</si>
  <si>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</si>
  <si>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</si>
  <si>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</si>
  <si>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</si>
  <si>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</si>
  <si>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</si>
  <si>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</si>
  <si>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</si>
  <si>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</si>
  <si>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</si>
  <si>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</si>
  <si>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</si>
  <si>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</si>
  <si>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</si>
  <si>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</si>
  <si>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</si>
  <si>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</si>
  <si>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</si>
  <si>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</si>
  <si>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</si>
  <si>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</si>
  <si>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</si>
  <si>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</si>
  <si>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</si>
  <si>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</si>
  <si>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</si>
  <si>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</si>
  <si>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</si>
  <si>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</si>
  <si>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</si>
  <si>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</si>
  <si>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</si>
  <si>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</si>
  <si>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</si>
  <si>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</si>
  <si>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</si>
  <si>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</si>
  <si>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</si>
  <si>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</si>
  <si>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</si>
  <si>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</si>
  <si>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</si>
  <si>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</si>
  <si>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</si>
  <si>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</si>
  <si>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</si>
  <si>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</si>
  <si>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</si>
  <si>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</si>
  <si>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</si>
  <si>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</si>
  <si>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</si>
  <si>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МЕБЕЛСИСТЕМ АД</t>
  </si>
  <si>
    <t>112011240</t>
  </si>
  <si>
    <t>Бисер Христов Унтов</t>
  </si>
  <si>
    <t>Изпълнителен директор</t>
  </si>
  <si>
    <t>град Пазарджик, бул. Александър Стамболийски 119</t>
  </si>
  <si>
    <t>град Пазарджик, бул. Александър Стамболийски 120</t>
  </si>
  <si>
    <t>+359888492072</t>
  </si>
  <si>
    <t>mebelsistem@gmail.com</t>
  </si>
  <si>
    <t>www.mebelsistem.com</t>
  </si>
  <si>
    <t>www.investor.bg</t>
  </si>
  <si>
    <t>Боряна Стефанова Долева</t>
  </si>
  <si>
    <t>Съставител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</si>
</sst>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/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Боряна Стефанова Долева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990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977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985</v>
      </c>
      <c r="B28" s="635" t="s">
        <v>986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987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863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МЕБЕЛСИСТЕМ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864</v>
      </c>
      <c r="B5" s="593" t="s">
        <v>865</v>
      </c>
      <c r="C5" s="594" t="s">
        <v>866</v>
      </c>
      <c r="D5" s="595" t="s">
        <v>867</v>
      </c>
      <c r="E5" s="594" t="s">
        <v>868</v>
      </c>
      <c r="F5" s="593" t="s">
        <v>869</v>
      </c>
      <c r="G5" s="592" t="s">
        <v>870</v>
      </c>
    </row>
    <row r="6" spans="1:10" ht="18.75" customHeight="1">
      <c r="A6" s="597" t="s">
        <v>871</v>
      </c>
      <c r="B6" s="590" t="s">
        <v>872</v>
      </c>
      <c r="C6" s="596">
        <f>'1-Баланс'!C95</f>
        <v>1321</v>
      </c>
      <c r="D6" s="625">
        <f t="shared" ref="D6:D15" si="0">C6-E6</f>
        <v>0</v>
      </c>
      <c r="E6" s="596">
        <f>'1-Баланс'!G95</f>
        <v>1321</v>
      </c>
      <c r="F6" s="591" t="s">
        <v>873</v>
      </c>
      <c r="G6" s="597" t="s">
        <v>871</v>
      </c>
    </row>
    <row r="7" spans="1:10" ht="18.75" customHeight="1">
      <c r="A7" s="597" t="s">
        <v>871</v>
      </c>
      <c r="B7" s="590" t="s">
        <v>874</v>
      </c>
      <c r="C7" s="596">
        <f>'1-Баланс'!G37</f>
        <v>1068</v>
      </c>
      <c r="D7" s="625">
        <f t="shared" si="0"/>
        <v>1039</v>
      </c>
      <c r="E7" s="596">
        <f>'1-Баланс'!G18</f>
        <v>29</v>
      </c>
      <c r="F7" s="591" t="s">
        <v>482</v>
      </c>
      <c r="G7" s="597" t="s">
        <v>871</v>
      </c>
    </row>
    <row r="8" spans="1:10" ht="18.75" customHeight="1">
      <c r="A8" s="597" t="s">
        <v>871</v>
      </c>
      <c r="B8" s="590" t="s">
        <v>875</v>
      </c>
      <c r="C8" s="596">
        <f>ABS('1-Баланс'!G32)-ABS('1-Баланс'!G33)</f>
        <v>-43</v>
      </c>
      <c r="D8" s="625">
        <f t="shared" si="0"/>
        <v>0</v>
      </c>
      <c r="E8" s="596">
        <f>ABS('2-Отчет за доходите'!C44)-ABS('2-Отчет за доходите'!G44)</f>
        <v>-43</v>
      </c>
      <c r="F8" s="591" t="s">
        <v>876</v>
      </c>
      <c r="G8" s="598" t="s">
        <v>877</v>
      </c>
    </row>
    <row r="9" spans="1:10" ht="18.75" customHeight="1">
      <c r="A9" s="597" t="s">
        <v>871</v>
      </c>
      <c r="B9" s="590" t="s">
        <v>878</v>
      </c>
      <c r="C9" s="596">
        <f>'1-Баланс'!D92</f>
        <v>0</v>
      </c>
      <c r="D9" s="625">
        <f t="shared" si="0"/>
        <v>0</v>
      </c>
      <c r="E9" s="596">
        <f>'3-Отчет за паричния поток'!C45</f>
        <v>0</v>
      </c>
      <c r="F9" s="591" t="s">
        <v>879</v>
      </c>
      <c r="G9" s="598" t="s">
        <v>880</v>
      </c>
    </row>
    <row r="10" spans="1:10" ht="18.75" customHeight="1">
      <c r="A10" s="597" t="s">
        <v>871</v>
      </c>
      <c r="B10" s="590" t="s">
        <v>881</v>
      </c>
      <c r="C10" s="596">
        <f>'1-Баланс'!C92</f>
        <v>6</v>
      </c>
      <c r="D10" s="625">
        <f t="shared" si="0"/>
        <v>0</v>
      </c>
      <c r="E10" s="596">
        <f>'3-Отчет за паричния поток'!C46</f>
        <v>6</v>
      </c>
      <c r="F10" s="591" t="s">
        <v>882</v>
      </c>
      <c r="G10" s="598" t="s">
        <v>880</v>
      </c>
    </row>
    <row r="11" spans="1:10" ht="18.75" customHeight="1">
      <c r="A11" s="597" t="s">
        <v>871</v>
      </c>
      <c r="B11" s="590" t="s">
        <v>874</v>
      </c>
      <c r="C11" s="596">
        <f>'1-Баланс'!G37</f>
        <v>1068</v>
      </c>
      <c r="D11" s="625">
        <f t="shared" si="0"/>
        <v>0</v>
      </c>
      <c r="E11" s="596">
        <f>'4-Отчет за собствения капитал'!L34</f>
        <v>1068</v>
      </c>
      <c r="F11" s="591" t="s">
        <v>883</v>
      </c>
      <c r="G11" s="598" t="s">
        <v>884</v>
      </c>
    </row>
    <row r="12" spans="1:10" ht="18.75" customHeight="1">
      <c r="A12" s="597" t="s">
        <v>871</v>
      </c>
      <c r="B12" s="590" t="s">
        <v>885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886</v>
      </c>
      <c r="G12" s="598" t="s">
        <v>887</v>
      </c>
    </row>
    <row r="13" spans="1:10" ht="18.75" customHeight="1">
      <c r="A13" s="597" t="s">
        <v>871</v>
      </c>
      <c r="B13" s="590" t="s">
        <v>888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889</v>
      </c>
      <c r="G13" s="598" t="s">
        <v>887</v>
      </c>
    </row>
    <row r="14" spans="1:10" ht="18.75" customHeight="1">
      <c r="A14" s="597" t="s">
        <v>871</v>
      </c>
      <c r="B14" s="590" t="s">
        <v>890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891</v>
      </c>
      <c r="G14" s="598" t="s">
        <v>887</v>
      </c>
    </row>
    <row r="15" spans="1:10" ht="18.75" customHeight="1">
      <c r="A15" s="597" t="s">
        <v>871</v>
      </c>
      <c r="B15" s="590" t="s">
        <v>892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893</v>
      </c>
      <c r="G15" s="598" t="s">
        <v>887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894</v>
      </c>
      <c r="B1" s="524" t="s">
        <v>895</v>
      </c>
      <c r="C1" s="524" t="s">
        <v>896</v>
      </c>
      <c r="D1" s="524" t="s">
        <v>897</v>
      </c>
    </row>
    <row r="2" spans="1:6" ht="24" customHeight="1">
      <c r="A2" s="574" t="s">
        <v>898</v>
      </c>
      <c r="B2" s="572"/>
      <c r="C2" s="572"/>
      <c r="D2" s="573"/>
    </row>
    <row r="3" spans="1:6" ht="31.5">
      <c r="A3" s="527">
        <v>1</v>
      </c>
      <c r="B3" s="525" t="s">
        <v>899</v>
      </c>
      <c r="C3" s="526" t="s">
        <v>900</v>
      </c>
      <c r="D3" s="571">
        <f>(ABS('1-Баланс'!G32)-ABS('1-Баланс'!G33))/'2-Отчет за доходите'!G16</f>
        <v>-0.62318840579710144</v>
      </c>
      <c r="E3" s="621"/>
    </row>
    <row r="4" spans="1:6" ht="31.5">
      <c r="A4" s="527">
        <v>2</v>
      </c>
      <c r="B4" s="525" t="s">
        <v>901</v>
      </c>
      <c r="C4" s="526" t="s">
        <v>902</v>
      </c>
      <c r="D4" s="571">
        <f>(ABS('1-Баланс'!G32)-ABS('1-Баланс'!G33))/'1-Баланс'!G37</f>
        <v>-4.0262172284644196E-2</v>
      </c>
    </row>
    <row r="5" spans="1:6" ht="31.5">
      <c r="A5" s="527">
        <v>3</v>
      </c>
      <c r="B5" s="525" t="s">
        <v>903</v>
      </c>
      <c r="C5" s="526" t="s">
        <v>904</v>
      </c>
      <c r="D5" s="571">
        <f>(ABS('1-Баланс'!G32)-ABS('1-Баланс'!G33))/('1-Баланс'!G56+'1-Баланс'!G79)</f>
        <v>-0.16996047430830039</v>
      </c>
    </row>
    <row r="6" spans="1:6" ht="31.5">
      <c r="A6" s="527">
        <v>4</v>
      </c>
      <c r="B6" s="525" t="s">
        <v>905</v>
      </c>
      <c r="C6" s="526" t="s">
        <v>906</v>
      </c>
      <c r="D6" s="571">
        <f>(ABS('1-Баланс'!G32)-ABS('1-Баланс'!G33))/('1-Баланс'!C95)</f>
        <v>-3.2551097653292962E-2</v>
      </c>
    </row>
    <row r="7" spans="1:6" ht="24" customHeight="1">
      <c r="A7" s="574" t="s">
        <v>907</v>
      </c>
      <c r="B7" s="572"/>
      <c r="C7" s="572"/>
      <c r="D7" s="573"/>
    </row>
    <row r="8" spans="1:6" ht="31.5">
      <c r="A8" s="527">
        <v>5</v>
      </c>
      <c r="B8" s="525" t="s">
        <v>908</v>
      </c>
      <c r="C8" s="526" t="s">
        <v>909</v>
      </c>
      <c r="D8" s="570">
        <f>'2-Отчет за доходите'!G36/'2-Отчет за доходите'!C36</f>
        <v>0.6160714285714286</v>
      </c>
      <c r="F8" s="621"/>
    </row>
    <row r="9" spans="1:6" ht="24" customHeight="1">
      <c r="A9" s="574" t="s">
        <v>910</v>
      </c>
      <c r="B9" s="572"/>
      <c r="C9" s="572"/>
      <c r="D9" s="573"/>
    </row>
    <row r="10" spans="1:6" ht="31.5">
      <c r="A10" s="527">
        <v>6</v>
      </c>
      <c r="B10" s="525" t="s">
        <v>911</v>
      </c>
      <c r="C10" s="526" t="s">
        <v>912</v>
      </c>
      <c r="D10" s="570">
        <f>'1-Баланс'!C94/'1-Баланс'!G79</f>
        <v>0.24657534246575341</v>
      </c>
    </row>
    <row r="11" spans="1:6" ht="63">
      <c r="A11" s="527">
        <v>7</v>
      </c>
      <c r="B11" s="525" t="s">
        <v>913</v>
      </c>
      <c r="C11" s="526" t="s">
        <v>914</v>
      </c>
      <c r="D11" s="570">
        <f>('1-Баланс'!C76+'1-Баланс'!C85+'1-Баланс'!C92)/'1-Баланс'!G79</f>
        <v>0.18721461187214611</v>
      </c>
    </row>
    <row r="12" spans="1:6" ht="47.25">
      <c r="A12" s="527">
        <v>8</v>
      </c>
      <c r="B12" s="525" t="s">
        <v>915</v>
      </c>
      <c r="C12" s="526" t="s">
        <v>916</v>
      </c>
      <c r="D12" s="570">
        <f>('1-Баланс'!C85+'1-Баланс'!C92)/'1-Баланс'!G79</f>
        <v>2.7397260273972601E-2</v>
      </c>
    </row>
    <row r="13" spans="1:6" ht="31.5">
      <c r="A13" s="527">
        <v>9</v>
      </c>
      <c r="B13" s="525" t="s">
        <v>917</v>
      </c>
      <c r="C13" s="526" t="s">
        <v>918</v>
      </c>
      <c r="D13" s="570">
        <f>'1-Баланс'!C92/'1-Баланс'!G79</f>
        <v>2.7397260273972601E-2</v>
      </c>
      <c r="F13" s="621"/>
    </row>
    <row r="14" spans="1:6" ht="24" customHeight="1">
      <c r="A14" s="574" t="s">
        <v>919</v>
      </c>
      <c r="B14" s="572"/>
      <c r="C14" s="572"/>
      <c r="D14" s="573"/>
    </row>
    <row r="15" spans="1:6" ht="31.5">
      <c r="A15" s="527">
        <v>10</v>
      </c>
      <c r="B15" s="525" t="s">
        <v>920</v>
      </c>
      <c r="C15" s="526" t="s">
        <v>921</v>
      </c>
      <c r="D15" s="570">
        <f>'2-Отчет за доходите'!G16/('1-Баланс'!C20+'1-Баланс'!C21+'1-Баланс'!C22+'1-Баланс'!C28+'1-Баланс'!C65)</f>
        <v>5.5111821086261982E-2</v>
      </c>
    </row>
    <row r="16" spans="1:6" ht="31.5">
      <c r="A16" s="576">
        <v>11</v>
      </c>
      <c r="B16" s="525" t="s">
        <v>919</v>
      </c>
      <c r="C16" s="526" t="s">
        <v>922</v>
      </c>
      <c r="D16" s="577">
        <f>'2-Отчет за доходите'!G16/('1-Баланс'!C95)</f>
        <v>5.2233156699470096E-2</v>
      </c>
    </row>
    <row r="17" spans="1:5" ht="24" customHeight="1">
      <c r="A17" s="574" t="s">
        <v>923</v>
      </c>
      <c r="B17" s="572"/>
      <c r="C17" s="572"/>
      <c r="D17" s="573"/>
    </row>
    <row r="18" spans="1:5" ht="31.5">
      <c r="A18" s="527">
        <v>12</v>
      </c>
      <c r="B18" s="525" t="s">
        <v>924</v>
      </c>
      <c r="C18" s="526" t="s">
        <v>925</v>
      </c>
      <c r="D18" s="570">
        <f>'1-Баланс'!G56/('1-Баланс'!G37+'1-Баланс'!G56)</f>
        <v>3.0852994555353903E-2</v>
      </c>
    </row>
    <row r="19" spans="1:5" ht="31.5">
      <c r="A19" s="527">
        <v>13</v>
      </c>
      <c r="B19" s="525" t="s">
        <v>926</v>
      </c>
      <c r="C19" s="526" t="s">
        <v>927</v>
      </c>
      <c r="D19" s="570">
        <f>D4/D5</f>
        <v>0.23689138576779029</v>
      </c>
    </row>
    <row r="20" spans="1:5" ht="31.5">
      <c r="A20" s="527">
        <v>14</v>
      </c>
      <c r="B20" s="525" t="s">
        <v>928</v>
      </c>
      <c r="C20" s="526" t="s">
        <v>929</v>
      </c>
      <c r="D20" s="570">
        <f>D6/D5</f>
        <v>0.19152157456472371</v>
      </c>
    </row>
    <row r="21" spans="1:5" ht="38.25" customHeight="1">
      <c r="A21" s="527">
        <v>15</v>
      </c>
      <c r="B21" s="525" t="s">
        <v>930</v>
      </c>
      <c r="C21" s="526" t="s">
        <v>931</v>
      </c>
      <c r="D21" s="599">
        <f>'2-Отчет за доходите'!C37+'2-Отчет за доходите'!C25</f>
        <v>3</v>
      </c>
      <c r="E21" s="618"/>
    </row>
    <row r="22" spans="1:5" ht="63">
      <c r="A22" s="527">
        <v>16</v>
      </c>
      <c r="B22" s="525" t="s">
        <v>932</v>
      </c>
      <c r="C22" s="526" t="s">
        <v>933</v>
      </c>
      <c r="D22" s="575">
        <f>D21/'1-Баланс'!G37</f>
        <v>2.8089887640449437E-3</v>
      </c>
    </row>
    <row r="23" spans="1:5" ht="31.5">
      <c r="A23" s="527">
        <v>17</v>
      </c>
      <c r="B23" s="525" t="s">
        <v>934</v>
      </c>
      <c r="C23" s="526" t="s">
        <v>935</v>
      </c>
      <c r="D23" s="575">
        <f>(D21+'2-Отчет за доходите'!C14)/'2-Отчет за доходите'!G31</f>
        <v>0.44927536231884058</v>
      </c>
    </row>
    <row r="24" spans="1:5" ht="31.5">
      <c r="A24" s="527">
        <v>18</v>
      </c>
      <c r="B24" s="525" t="s">
        <v>936</v>
      </c>
      <c r="C24" s="526" t="s">
        <v>937</v>
      </c>
      <c r="D24" s="575">
        <f>('1-Баланс'!G56+'1-Баланс'!G79)/(D21+'2-Отчет за доходите'!C14)</f>
        <v>8.1612903225806459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938</v>
      </c>
      <c r="B1" s="50" t="s">
        <v>939</v>
      </c>
      <c r="C1" s="50" t="s">
        <v>940</v>
      </c>
      <c r="D1" s="51" t="s">
        <v>941</v>
      </c>
      <c r="E1" s="51" t="s">
        <v>942</v>
      </c>
      <c r="F1" s="51" t="s">
        <v>943</v>
      </c>
      <c r="G1" s="51" t="s">
        <v>944</v>
      </c>
      <c r="H1" s="51" t="s">
        <v>945</v>
      </c>
      <c r="I1" s="627"/>
      <c r="J1" s="627"/>
      <c r="K1" s="627"/>
      <c r="L1" s="627"/>
      <c r="M1" s="627"/>
      <c r="N1" s="88" t="s">
        <v>946</v>
      </c>
    </row>
    <row r="2" spans="1:14" s="442" customFormat="1">
      <c r="A2" s="628"/>
      <c r="B2" s="628"/>
      <c r="C2" s="629"/>
      <c r="D2" s="628"/>
      <c r="E2" s="628"/>
      <c r="F2" s="630" t="s">
        <v>947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МЕБЕЛСИСТЕМ АД</v>
      </c>
      <c r="B3" s="627" t="str">
        <f t="shared" ref="B3:B34" si="1">pdeBulstat</f>
        <v>112011240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948</v>
      </c>
      <c r="H3" s="627">
        <f xml:space="preserve"> '1-Баланс'!C12</f>
        <v>9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МЕБЕЛСИСТЕМ АД</v>
      </c>
      <c r="B4" s="627" t="str">
        <f t="shared" si="1"/>
        <v>112011240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948</v>
      </c>
      <c r="H4" s="627">
        <f xml:space="preserve"> '1-Баланс'!C13</f>
        <v>29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МЕБЕЛСИСТЕМ АД</v>
      </c>
      <c r="B5" s="627" t="str">
        <f t="shared" si="1"/>
        <v>112011240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948</v>
      </c>
      <c r="H5" s="627">
        <f xml:space="preserve"> '1-Баланс'!C14</f>
        <v>30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МЕБЕЛСИСТЕМ АД</v>
      </c>
      <c r="B6" s="627" t="str">
        <f t="shared" si="1"/>
        <v>112011240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948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МЕБЕЛСИСТЕМ АД</v>
      </c>
      <c r="B7" s="627" t="str">
        <f t="shared" si="1"/>
        <v>112011240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948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МЕБЕЛСИСТЕМ АД</v>
      </c>
      <c r="B8" s="627" t="str">
        <f t="shared" si="1"/>
        <v>112011240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948</v>
      </c>
      <c r="H8" s="627">
        <f xml:space="preserve"> '1-Баланс'!C17</f>
        <v>7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МЕБЕЛСИСТЕМ АД</v>
      </c>
      <c r="B9" s="627" t="str">
        <f t="shared" si="1"/>
        <v>112011240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948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МЕБЕЛСИСТЕМ АД</v>
      </c>
      <c r="B10" s="627" t="str">
        <f t="shared" si="1"/>
        <v>112011240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948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МЕБЕЛСИСТЕМ АД</v>
      </c>
      <c r="B11" s="627" t="str">
        <f t="shared" si="1"/>
        <v>112011240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948</v>
      </c>
      <c r="H11" s="627">
        <f xml:space="preserve"> '1-Баланс'!C20</f>
        <v>75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МЕБЕЛСИСТЕМ АД</v>
      </c>
      <c r="B12" s="627" t="str">
        <f t="shared" si="1"/>
        <v>112011240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948</v>
      </c>
      <c r="H12" s="627">
        <f xml:space="preserve"> '1-Баланс'!C21</f>
        <v>1164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МЕБЕЛСИСТЕМ АД</v>
      </c>
      <c r="B13" s="627" t="str">
        <f t="shared" si="1"/>
        <v>112011240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948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МЕБЕЛСИСТЕМ АД</v>
      </c>
      <c r="B14" s="627" t="str">
        <f t="shared" si="1"/>
        <v>112011240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948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МЕБЕЛСИСТЕМ АД</v>
      </c>
      <c r="B15" s="627" t="str">
        <f t="shared" si="1"/>
        <v>112011240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948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МЕБЕЛСИСТЕМ АД</v>
      </c>
      <c r="B16" s="627" t="str">
        <f t="shared" si="1"/>
        <v>112011240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948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МЕБЕЛСИСТЕМ АД</v>
      </c>
      <c r="B17" s="627" t="str">
        <f t="shared" si="1"/>
        <v>112011240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948</v>
      </c>
      <c r="H17" s="627">
        <f xml:space="preserve"> '1-Баланс'!C27</f>
        <v>0</v>
      </c>
    </row>
    <row r="18" spans="1:8">
      <c r="A18" s="627" t="str">
        <f t="shared" si="0"/>
        <v>МЕБЕЛСИСТЕМ АД</v>
      </c>
      <c r="B18" s="627" t="str">
        <f t="shared" si="1"/>
        <v>112011240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948</v>
      </c>
      <c r="H18" s="627">
        <f xml:space="preserve"> '1-Баланс'!C28</f>
        <v>0</v>
      </c>
    </row>
    <row r="19" spans="1:8">
      <c r="A19" s="627" t="str">
        <f t="shared" si="0"/>
        <v>МЕБЕЛСИСТЕМ АД</v>
      </c>
      <c r="B19" s="627" t="str">
        <f t="shared" si="1"/>
        <v>112011240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948</v>
      </c>
      <c r="H19" s="627">
        <f xml:space="preserve"> '1-Баланс'!C31</f>
        <v>0</v>
      </c>
    </row>
    <row r="20" spans="1:8">
      <c r="A20" s="627" t="str">
        <f t="shared" si="0"/>
        <v>МЕБЕЛСИСТЕМ АД</v>
      </c>
      <c r="B20" s="627" t="str">
        <f t="shared" si="1"/>
        <v>112011240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948</v>
      </c>
      <c r="H20" s="627">
        <f xml:space="preserve"> '1-Баланс'!C32</f>
        <v>0</v>
      </c>
    </row>
    <row r="21" spans="1:8">
      <c r="A21" s="627" t="str">
        <f t="shared" si="0"/>
        <v>МЕБЕЛСИСТЕМ АД</v>
      </c>
      <c r="B21" s="627" t="str">
        <f t="shared" si="1"/>
        <v>112011240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948</v>
      </c>
      <c r="H21" s="627">
        <f xml:space="preserve"> '1-Баланс'!C33</f>
        <v>0</v>
      </c>
    </row>
    <row r="22" spans="1:8">
      <c r="A22" s="627" t="str">
        <f t="shared" si="0"/>
        <v>МЕБЕЛСИСТЕМ АД</v>
      </c>
      <c r="B22" s="627" t="str">
        <f t="shared" si="1"/>
        <v>112011240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948</v>
      </c>
      <c r="H22" s="627">
        <f xml:space="preserve"> '1-Баланс'!C35</f>
        <v>0</v>
      </c>
    </row>
    <row r="23" spans="1:8">
      <c r="A23" s="627" t="str">
        <f t="shared" si="0"/>
        <v>МЕБЕЛСИСТЕМ АД</v>
      </c>
      <c r="B23" s="627" t="str">
        <f t="shared" si="1"/>
        <v>112011240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948</v>
      </c>
      <c r="H23" s="627">
        <f xml:space="preserve"> '1-Баланс'!C36</f>
        <v>0</v>
      </c>
    </row>
    <row r="24" spans="1:8">
      <c r="A24" s="627" t="str">
        <f t="shared" si="0"/>
        <v>МЕБЕЛСИСТЕМ АД</v>
      </c>
      <c r="B24" s="627" t="str">
        <f t="shared" si="1"/>
        <v>112011240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948</v>
      </c>
      <c r="H24" s="627">
        <f xml:space="preserve"> '1-Баланс'!C37</f>
        <v>0</v>
      </c>
    </row>
    <row r="25" spans="1:8">
      <c r="A25" s="627" t="str">
        <f t="shared" si="0"/>
        <v>МЕБЕЛСИСТЕМ АД</v>
      </c>
      <c r="B25" s="627" t="str">
        <f t="shared" si="1"/>
        <v>112011240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948</v>
      </c>
      <c r="H25" s="627">
        <f xml:space="preserve"> '1-Баланс'!C38</f>
        <v>0</v>
      </c>
    </row>
    <row r="26" spans="1:8">
      <c r="A26" s="627" t="str">
        <f t="shared" si="0"/>
        <v>МЕБЕЛСИСТЕМ АД</v>
      </c>
      <c r="B26" s="627" t="str">
        <f t="shared" si="1"/>
        <v>112011240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948</v>
      </c>
      <c r="H26" s="627">
        <f xml:space="preserve"> '1-Баланс'!C39</f>
        <v>0</v>
      </c>
    </row>
    <row r="27" spans="1:8">
      <c r="A27" s="627" t="str">
        <f t="shared" si="0"/>
        <v>МЕБЕЛСИСТЕМ АД</v>
      </c>
      <c r="B27" s="627" t="str">
        <f t="shared" si="1"/>
        <v>112011240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948</v>
      </c>
      <c r="H27" s="627">
        <f xml:space="preserve"> '1-Баланс'!C40</f>
        <v>0</v>
      </c>
    </row>
    <row r="28" spans="1:8">
      <c r="A28" s="627" t="str">
        <f t="shared" si="0"/>
        <v>МЕБЕЛСИСТЕМ АД</v>
      </c>
      <c r="B28" s="627" t="str">
        <f t="shared" si="1"/>
        <v>112011240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948</v>
      </c>
      <c r="H28" s="627">
        <f xml:space="preserve"> '1-Баланс'!C41</f>
        <v>0</v>
      </c>
    </row>
    <row r="29" spans="1:8">
      <c r="A29" s="627" t="str">
        <f t="shared" si="0"/>
        <v>МЕБЕЛСИСТЕМ АД</v>
      </c>
      <c r="B29" s="627" t="str">
        <f t="shared" si="1"/>
        <v>112011240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948</v>
      </c>
      <c r="H29" s="627">
        <f xml:space="preserve"> '1-Баланс'!C42</f>
        <v>0</v>
      </c>
    </row>
    <row r="30" spans="1:8">
      <c r="A30" s="627" t="str">
        <f t="shared" si="0"/>
        <v>МЕБЕЛСИСТЕМ АД</v>
      </c>
      <c r="B30" s="627" t="str">
        <f t="shared" si="1"/>
        <v>112011240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948</v>
      </c>
      <c r="H30" s="627">
        <f xml:space="preserve"> '1-Баланс'!C43</f>
        <v>0</v>
      </c>
    </row>
    <row r="31" spans="1:8">
      <c r="A31" s="627" t="str">
        <f t="shared" si="0"/>
        <v>МЕБЕЛСИСТЕМ АД</v>
      </c>
      <c r="B31" s="627" t="str">
        <f t="shared" si="1"/>
        <v>112011240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948</v>
      </c>
      <c r="H31" s="627">
        <f xml:space="preserve"> '1-Баланс'!C44</f>
        <v>0</v>
      </c>
    </row>
    <row r="32" spans="1:8">
      <c r="A32" s="627" t="str">
        <f t="shared" si="0"/>
        <v>МЕБЕЛСИСТЕМ АД</v>
      </c>
      <c r="B32" s="627" t="str">
        <f t="shared" si="1"/>
        <v>112011240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948</v>
      </c>
      <c r="H32" s="627">
        <f xml:space="preserve"> '1-Баланс'!C45</f>
        <v>0</v>
      </c>
    </row>
    <row r="33" spans="1:8">
      <c r="A33" s="627" t="str">
        <f t="shared" si="0"/>
        <v>МЕБЕЛСИСТЕМ АД</v>
      </c>
      <c r="B33" s="627" t="str">
        <f t="shared" si="1"/>
        <v>112011240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948</v>
      </c>
      <c r="H33" s="627">
        <f xml:space="preserve"> '1-Баланс'!C46</f>
        <v>0</v>
      </c>
    </row>
    <row r="34" spans="1:8">
      <c r="A34" s="627" t="str">
        <f t="shared" si="0"/>
        <v>МЕБЕЛСИСТЕМ АД</v>
      </c>
      <c r="B34" s="627" t="str">
        <f t="shared" si="1"/>
        <v>112011240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948</v>
      </c>
      <c r="H34" s="627">
        <f xml:space="preserve"> '1-Баланс'!C48</f>
        <v>0</v>
      </c>
    </row>
    <row r="35" spans="1:8">
      <c r="A35" s="627" t="str">
        <f t="shared" ref="A35:A66" si="3">pdeName</f>
        <v>МЕБЕЛСИСТЕМ АД</v>
      </c>
      <c r="B35" s="627" t="str">
        <f t="shared" ref="B35:B66" si="4">pdeBulstat</f>
        <v>112011240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948</v>
      </c>
      <c r="H35" s="627">
        <f xml:space="preserve"> '1-Баланс'!C49</f>
        <v>0</v>
      </c>
    </row>
    <row r="36" spans="1:8">
      <c r="A36" s="627" t="str">
        <f t="shared" si="3"/>
        <v>МЕБЕЛСИСТЕМ АД</v>
      </c>
      <c r="B36" s="627" t="str">
        <f t="shared" si="4"/>
        <v>112011240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948</v>
      </c>
      <c r="H36" s="627">
        <f xml:space="preserve"> '1-Баланс'!C50</f>
        <v>0</v>
      </c>
    </row>
    <row r="37" spans="1:8">
      <c r="A37" s="627" t="str">
        <f t="shared" si="3"/>
        <v>МЕБЕЛСИСТЕМ АД</v>
      </c>
      <c r="B37" s="627" t="str">
        <f t="shared" si="4"/>
        <v>112011240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948</v>
      </c>
      <c r="H37" s="627">
        <f xml:space="preserve"> '1-Баланс'!C51</f>
        <v>0</v>
      </c>
    </row>
    <row r="38" spans="1:8">
      <c r="A38" s="627" t="str">
        <f t="shared" si="3"/>
        <v>МЕБЕЛСИСТЕМ АД</v>
      </c>
      <c r="B38" s="627" t="str">
        <f t="shared" si="4"/>
        <v>112011240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948</v>
      </c>
      <c r="H38" s="627">
        <f xml:space="preserve"> '1-Баланс'!C52</f>
        <v>0</v>
      </c>
    </row>
    <row r="39" spans="1:8">
      <c r="A39" s="627" t="str">
        <f t="shared" si="3"/>
        <v>МЕБЕЛСИСТЕМ АД</v>
      </c>
      <c r="B39" s="627" t="str">
        <f t="shared" si="4"/>
        <v>112011240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948</v>
      </c>
      <c r="H39" s="627">
        <f xml:space="preserve"> '1-Баланс'!C54</f>
        <v>0</v>
      </c>
    </row>
    <row r="40" spans="1:8">
      <c r="A40" s="627" t="str">
        <f t="shared" si="3"/>
        <v>МЕБЕЛСИСТЕМ АД</v>
      </c>
      <c r="B40" s="627" t="str">
        <f t="shared" si="4"/>
        <v>112011240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948</v>
      </c>
      <c r="H40" s="627">
        <f xml:space="preserve"> '1-Баланс'!C55</f>
        <v>28</v>
      </c>
    </row>
    <row r="41" spans="1:8">
      <c r="A41" s="627" t="str">
        <f t="shared" si="3"/>
        <v>МЕБЕЛСИСТЕМ АД</v>
      </c>
      <c r="B41" s="627" t="str">
        <f t="shared" si="4"/>
        <v>112011240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948</v>
      </c>
      <c r="H41" s="627">
        <f xml:space="preserve"> '1-Баланс'!C56</f>
        <v>1267</v>
      </c>
    </row>
    <row r="42" spans="1:8">
      <c r="A42" s="627" t="str">
        <f t="shared" si="3"/>
        <v>МЕБЕЛСИСТЕМ АД</v>
      </c>
      <c r="B42" s="627" t="str">
        <f t="shared" si="4"/>
        <v>112011240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948</v>
      </c>
      <c r="H42" s="627">
        <f xml:space="preserve"> '1-Баланс'!C59</f>
        <v>13</v>
      </c>
    </row>
    <row r="43" spans="1:8">
      <c r="A43" s="627" t="str">
        <f t="shared" si="3"/>
        <v>МЕБЕЛСИСТЕМ АД</v>
      </c>
      <c r="B43" s="627" t="str">
        <f t="shared" si="4"/>
        <v>112011240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948</v>
      </c>
      <c r="H43" s="627">
        <f xml:space="preserve"> '1-Баланс'!C60</f>
        <v>0</v>
      </c>
    </row>
    <row r="44" spans="1:8">
      <c r="A44" s="627" t="str">
        <f t="shared" si="3"/>
        <v>МЕБЕЛСИСТЕМ АД</v>
      </c>
      <c r="B44" s="627" t="str">
        <f t="shared" si="4"/>
        <v>112011240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948</v>
      </c>
      <c r="H44" s="627">
        <f xml:space="preserve"> '1-Баланс'!C61</f>
        <v>0</v>
      </c>
    </row>
    <row r="45" spans="1:8">
      <c r="A45" s="627" t="str">
        <f t="shared" si="3"/>
        <v>МЕБЕЛСИСТЕМ АД</v>
      </c>
      <c r="B45" s="627" t="str">
        <f t="shared" si="4"/>
        <v>112011240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948</v>
      </c>
      <c r="H45" s="627">
        <f xml:space="preserve"> '1-Баланс'!C62</f>
        <v>0</v>
      </c>
    </row>
    <row r="46" spans="1:8">
      <c r="A46" s="627" t="str">
        <f t="shared" si="3"/>
        <v>МЕБЕЛСИСТЕМ АД</v>
      </c>
      <c r="B46" s="627" t="str">
        <f t="shared" si="4"/>
        <v>112011240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948</v>
      </c>
      <c r="H46" s="627">
        <f xml:space="preserve"> '1-Баланс'!C63</f>
        <v>0</v>
      </c>
    </row>
    <row r="47" spans="1:8">
      <c r="A47" s="627" t="str">
        <f t="shared" si="3"/>
        <v>МЕБЕЛСИСТЕМ АД</v>
      </c>
      <c r="B47" s="627" t="str">
        <f t="shared" si="4"/>
        <v>112011240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948</v>
      </c>
      <c r="H47" s="627">
        <f xml:space="preserve"> '1-Баланс'!C64</f>
        <v>0</v>
      </c>
    </row>
    <row r="48" spans="1:8">
      <c r="A48" s="627" t="str">
        <f t="shared" si="3"/>
        <v>МЕБЕЛСИСТЕМ АД</v>
      </c>
      <c r="B48" s="627" t="str">
        <f t="shared" si="4"/>
        <v>112011240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948</v>
      </c>
      <c r="H48" s="627">
        <f xml:space="preserve"> '1-Баланс'!C65</f>
        <v>13</v>
      </c>
    </row>
    <row r="49" spans="1:8">
      <c r="A49" s="627" t="str">
        <f t="shared" si="3"/>
        <v>МЕБЕЛСИСТЕМ АД</v>
      </c>
      <c r="B49" s="627" t="str">
        <f t="shared" si="4"/>
        <v>112011240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948</v>
      </c>
      <c r="H49" s="627">
        <f xml:space="preserve"> '1-Баланс'!C68</f>
        <v>0</v>
      </c>
    </row>
    <row r="50" spans="1:8">
      <c r="A50" s="627" t="str">
        <f t="shared" si="3"/>
        <v>МЕБЕЛСИСТЕМ АД</v>
      </c>
      <c r="B50" s="627" t="str">
        <f t="shared" si="4"/>
        <v>112011240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948</v>
      </c>
      <c r="H50" s="627">
        <f xml:space="preserve"> '1-Баланс'!C69</f>
        <v>20</v>
      </c>
    </row>
    <row r="51" spans="1:8">
      <c r="A51" s="627" t="str">
        <f t="shared" si="3"/>
        <v>МЕБЕЛСИСТЕМ АД</v>
      </c>
      <c r="B51" s="627" t="str">
        <f t="shared" si="4"/>
        <v>112011240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948</v>
      </c>
      <c r="H51" s="627">
        <f xml:space="preserve"> '1-Баланс'!C70</f>
        <v>0</v>
      </c>
    </row>
    <row r="52" spans="1:8">
      <c r="A52" s="627" t="str">
        <f t="shared" si="3"/>
        <v>МЕБЕЛСИСТЕМ АД</v>
      </c>
      <c r="B52" s="627" t="str">
        <f t="shared" si="4"/>
        <v>112011240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948</v>
      </c>
      <c r="H52" s="627">
        <f xml:space="preserve"> '1-Баланс'!C71</f>
        <v>0</v>
      </c>
    </row>
    <row r="53" spans="1:8">
      <c r="A53" s="627" t="str">
        <f t="shared" si="3"/>
        <v>МЕБЕЛСИСТЕМ АД</v>
      </c>
      <c r="B53" s="627" t="str">
        <f t="shared" si="4"/>
        <v>112011240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948</v>
      </c>
      <c r="H53" s="627">
        <f xml:space="preserve"> '1-Баланс'!C72</f>
        <v>12</v>
      </c>
    </row>
    <row r="54" spans="1:8">
      <c r="A54" s="627" t="str">
        <f t="shared" si="3"/>
        <v>МЕБЕЛСИСТЕМ АД</v>
      </c>
      <c r="B54" s="627" t="str">
        <f t="shared" si="4"/>
        <v>112011240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948</v>
      </c>
      <c r="H54" s="627">
        <f xml:space="preserve"> '1-Баланс'!C73</f>
        <v>0</v>
      </c>
    </row>
    <row r="55" spans="1:8">
      <c r="A55" s="627" t="str">
        <f t="shared" si="3"/>
        <v>МЕБЕЛСИСТЕМ АД</v>
      </c>
      <c r="B55" s="627" t="str">
        <f t="shared" si="4"/>
        <v>112011240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948</v>
      </c>
      <c r="H55" s="627">
        <f xml:space="preserve"> '1-Баланс'!C74</f>
        <v>0</v>
      </c>
    </row>
    <row r="56" spans="1:8">
      <c r="A56" s="627" t="str">
        <f t="shared" si="3"/>
        <v>МЕБЕЛСИСТЕМ АД</v>
      </c>
      <c r="B56" s="627" t="str">
        <f t="shared" si="4"/>
        <v>112011240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948</v>
      </c>
      <c r="H56" s="627">
        <f xml:space="preserve"> '1-Баланс'!C75</f>
        <v>3</v>
      </c>
    </row>
    <row r="57" spans="1:8">
      <c r="A57" s="627" t="str">
        <f t="shared" si="3"/>
        <v>МЕБЕЛСИСТЕМ АД</v>
      </c>
      <c r="B57" s="627" t="str">
        <f t="shared" si="4"/>
        <v>112011240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948</v>
      </c>
      <c r="H57" s="627">
        <f xml:space="preserve"> '1-Баланс'!C76</f>
        <v>35</v>
      </c>
    </row>
    <row r="58" spans="1:8">
      <c r="A58" s="627" t="str">
        <f t="shared" si="3"/>
        <v>МЕБЕЛСИСТЕМ АД</v>
      </c>
      <c r="B58" s="627" t="str">
        <f t="shared" si="4"/>
        <v>112011240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948</v>
      </c>
      <c r="H58" s="627">
        <f xml:space="preserve"> '1-Баланс'!C79</f>
        <v>0</v>
      </c>
    </row>
    <row r="59" spans="1:8">
      <c r="A59" s="627" t="str">
        <f t="shared" si="3"/>
        <v>МЕБЕЛСИСТЕМ АД</v>
      </c>
      <c r="B59" s="627" t="str">
        <f t="shared" si="4"/>
        <v>112011240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948</v>
      </c>
      <c r="H59" s="627">
        <f xml:space="preserve"> '1-Баланс'!C80</f>
        <v>0</v>
      </c>
    </row>
    <row r="60" spans="1:8">
      <c r="A60" s="627" t="str">
        <f t="shared" si="3"/>
        <v>МЕБЕЛСИСТЕМ АД</v>
      </c>
      <c r="B60" s="627" t="str">
        <f t="shared" si="4"/>
        <v>112011240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948</v>
      </c>
      <c r="H60" s="627">
        <f xml:space="preserve"> '1-Баланс'!C81</f>
        <v>0</v>
      </c>
    </row>
    <row r="61" spans="1:8">
      <c r="A61" s="627" t="str">
        <f t="shared" si="3"/>
        <v>МЕБЕЛСИСТЕМ АД</v>
      </c>
      <c r="B61" s="627" t="str">
        <f t="shared" si="4"/>
        <v>112011240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948</v>
      </c>
      <c r="H61" s="627">
        <f xml:space="preserve"> '1-Баланс'!C82</f>
        <v>0</v>
      </c>
    </row>
    <row r="62" spans="1:8">
      <c r="A62" s="627" t="str">
        <f t="shared" si="3"/>
        <v>МЕБЕЛСИСТЕМ АД</v>
      </c>
      <c r="B62" s="627" t="str">
        <f t="shared" si="4"/>
        <v>112011240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948</v>
      </c>
      <c r="H62" s="627">
        <f xml:space="preserve"> '1-Баланс'!C83</f>
        <v>0</v>
      </c>
    </row>
    <row r="63" spans="1:8">
      <c r="A63" s="627" t="str">
        <f t="shared" si="3"/>
        <v>МЕБЕЛСИСТЕМ АД</v>
      </c>
      <c r="B63" s="627" t="str">
        <f t="shared" si="4"/>
        <v>112011240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948</v>
      </c>
      <c r="H63" s="627">
        <f xml:space="preserve"> '1-Баланс'!C84</f>
        <v>0</v>
      </c>
    </row>
    <row r="64" spans="1:8">
      <c r="A64" s="627" t="str">
        <f t="shared" si="3"/>
        <v>МЕБЕЛСИСТЕМ АД</v>
      </c>
      <c r="B64" s="627" t="str">
        <f t="shared" si="4"/>
        <v>112011240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948</v>
      </c>
      <c r="H64" s="627">
        <f xml:space="preserve"> '1-Баланс'!C85</f>
        <v>0</v>
      </c>
    </row>
    <row r="65" spans="1:8">
      <c r="A65" s="627" t="str">
        <f t="shared" si="3"/>
        <v>МЕБЕЛСИСТЕМ АД</v>
      </c>
      <c r="B65" s="627" t="str">
        <f t="shared" si="4"/>
        <v>112011240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948</v>
      </c>
      <c r="H65" s="627">
        <f xml:space="preserve"> '1-Баланс'!C88</f>
        <v>2</v>
      </c>
    </row>
    <row r="66" spans="1:8">
      <c r="A66" s="627" t="str">
        <f t="shared" si="3"/>
        <v>МЕБЕЛСИСТЕМ АД</v>
      </c>
      <c r="B66" s="627" t="str">
        <f t="shared" si="4"/>
        <v>112011240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948</v>
      </c>
      <c r="H66" s="627">
        <f xml:space="preserve"> '1-Баланс'!C89</f>
        <v>4</v>
      </c>
    </row>
    <row r="67" spans="1:8">
      <c r="A67" s="627" t="str">
        <f t="shared" ref="A67:A98" si="6">pdeName</f>
        <v>МЕБЕЛСИСТЕМ АД</v>
      </c>
      <c r="B67" s="627" t="str">
        <f t="shared" ref="B67:B98" si="7">pdeBulstat</f>
        <v>112011240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948</v>
      </c>
      <c r="H67" s="627">
        <f xml:space="preserve"> '1-Баланс'!C90</f>
        <v>0</v>
      </c>
    </row>
    <row r="68" spans="1:8">
      <c r="A68" s="627" t="str">
        <f t="shared" si="6"/>
        <v>МЕБЕЛСИСТЕМ АД</v>
      </c>
      <c r="B68" s="627" t="str">
        <f t="shared" si="7"/>
        <v>112011240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948</v>
      </c>
      <c r="H68" s="627">
        <f xml:space="preserve"> '1-Баланс'!C91</f>
        <v>0</v>
      </c>
    </row>
    <row r="69" spans="1:8">
      <c r="A69" s="627" t="str">
        <f t="shared" si="6"/>
        <v>МЕБЕЛСИСТЕМ АД</v>
      </c>
      <c r="B69" s="627" t="str">
        <f t="shared" si="7"/>
        <v>112011240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948</v>
      </c>
      <c r="H69" s="627">
        <f xml:space="preserve"> '1-Баланс'!C92</f>
        <v>6</v>
      </c>
    </row>
    <row r="70" spans="1:8">
      <c r="A70" s="627" t="str">
        <f t="shared" si="6"/>
        <v>МЕБЕЛСИСТЕМ АД</v>
      </c>
      <c r="B70" s="627" t="str">
        <f t="shared" si="7"/>
        <v>112011240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948</v>
      </c>
      <c r="H70" s="627">
        <f xml:space="preserve"> '1-Баланс'!C93</f>
        <v>0</v>
      </c>
    </row>
    <row r="71" spans="1:8">
      <c r="A71" s="627" t="str">
        <f t="shared" si="6"/>
        <v>МЕБЕЛСИСТЕМ АД</v>
      </c>
      <c r="B71" s="627" t="str">
        <f t="shared" si="7"/>
        <v>112011240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948</v>
      </c>
      <c r="H71" s="627">
        <f xml:space="preserve"> '1-Баланс'!C94</f>
        <v>54</v>
      </c>
    </row>
    <row r="72" spans="1:8">
      <c r="A72" s="627" t="str">
        <f t="shared" si="6"/>
        <v>МЕБЕЛСИСТЕМ АД</v>
      </c>
      <c r="B72" s="627" t="str">
        <f t="shared" si="7"/>
        <v>112011240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948</v>
      </c>
      <c r="H72" s="627">
        <f xml:space="preserve"> '1-Баланс'!C95</f>
        <v>1321</v>
      </c>
    </row>
    <row r="73" spans="1:8">
      <c r="A73" s="627" t="str">
        <f t="shared" si="6"/>
        <v>МЕБЕЛСИСТЕМ АД</v>
      </c>
      <c r="B73" s="627" t="str">
        <f t="shared" si="7"/>
        <v>112011240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949</v>
      </c>
      <c r="H73" s="627">
        <f>'1-Баланс'!G12</f>
        <v>29</v>
      </c>
    </row>
    <row r="74" spans="1:8">
      <c r="A74" s="627" t="str">
        <f t="shared" si="6"/>
        <v>МЕБЕЛСИСТЕМ АД</v>
      </c>
      <c r="B74" s="627" t="str">
        <f t="shared" si="7"/>
        <v>112011240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949</v>
      </c>
      <c r="H74" s="627">
        <f>'1-Баланс'!G13</f>
        <v>29</v>
      </c>
    </row>
    <row r="75" spans="1:8">
      <c r="A75" s="627" t="str">
        <f t="shared" si="6"/>
        <v>МЕБЕЛСИСТЕМ АД</v>
      </c>
      <c r="B75" s="627" t="str">
        <f t="shared" si="7"/>
        <v>112011240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949</v>
      </c>
      <c r="H75" s="627">
        <f>'1-Баланс'!G14</f>
        <v>0</v>
      </c>
    </row>
    <row r="76" spans="1:8">
      <c r="A76" s="627" t="str">
        <f t="shared" si="6"/>
        <v>МЕБЕЛСИСТЕМ АД</v>
      </c>
      <c r="B76" s="627" t="str">
        <f t="shared" si="7"/>
        <v>112011240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949</v>
      </c>
      <c r="H76" s="627">
        <f>'1-Баланс'!G15</f>
        <v>0</v>
      </c>
    </row>
    <row r="77" spans="1:8">
      <c r="A77" s="627" t="str">
        <f t="shared" si="6"/>
        <v>МЕБЕЛСИСТЕМ АД</v>
      </c>
      <c r="B77" s="627" t="str">
        <f t="shared" si="7"/>
        <v>112011240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949</v>
      </c>
      <c r="H77" s="627">
        <f>'1-Баланс'!G16</f>
        <v>0</v>
      </c>
    </row>
    <row r="78" spans="1:8">
      <c r="A78" s="627" t="str">
        <f t="shared" si="6"/>
        <v>МЕБЕЛСИСТЕМ АД</v>
      </c>
      <c r="B78" s="627" t="str">
        <f t="shared" si="7"/>
        <v>112011240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949</v>
      </c>
      <c r="H78" s="627">
        <f>'1-Баланс'!G17</f>
        <v>0</v>
      </c>
    </row>
    <row r="79" spans="1:8">
      <c r="A79" s="627" t="str">
        <f t="shared" si="6"/>
        <v>МЕБЕЛСИСТЕМ АД</v>
      </c>
      <c r="B79" s="627" t="str">
        <f t="shared" si="7"/>
        <v>112011240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949</v>
      </c>
      <c r="H79" s="627">
        <f>'1-Баланс'!G18</f>
        <v>29</v>
      </c>
    </row>
    <row r="80" spans="1:8">
      <c r="A80" s="627" t="str">
        <f t="shared" si="6"/>
        <v>МЕБЕЛСИСТЕМ АД</v>
      </c>
      <c r="B80" s="627" t="str">
        <f t="shared" si="7"/>
        <v>112011240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949</v>
      </c>
      <c r="H80" s="627">
        <f>'1-Баланс'!G20</f>
        <v>0</v>
      </c>
    </row>
    <row r="81" spans="1:8">
      <c r="A81" s="627" t="str">
        <f t="shared" si="6"/>
        <v>МЕБЕЛСИСТЕМ АД</v>
      </c>
      <c r="B81" s="627" t="str">
        <f t="shared" si="7"/>
        <v>112011240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949</v>
      </c>
      <c r="H81" s="627">
        <f>'1-Баланс'!G21</f>
        <v>1399</v>
      </c>
    </row>
    <row r="82" spans="1:8">
      <c r="A82" s="627" t="str">
        <f t="shared" si="6"/>
        <v>МЕБЕЛСИСТЕМ АД</v>
      </c>
      <c r="B82" s="627" t="str">
        <f t="shared" si="7"/>
        <v>112011240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949</v>
      </c>
      <c r="H82" s="627">
        <f>'1-Баланс'!G22</f>
        <v>266</v>
      </c>
    </row>
    <row r="83" spans="1:8">
      <c r="A83" s="627" t="str">
        <f t="shared" si="6"/>
        <v>МЕБЕЛСИСТЕМ АД</v>
      </c>
      <c r="B83" s="627" t="str">
        <f t="shared" si="7"/>
        <v>112011240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949</v>
      </c>
      <c r="H83" s="627">
        <f>'1-Баланс'!G23</f>
        <v>7</v>
      </c>
    </row>
    <row r="84" spans="1:8">
      <c r="A84" s="627" t="str">
        <f t="shared" si="6"/>
        <v>МЕБЕЛСИСТЕМ АД</v>
      </c>
      <c r="B84" s="627" t="str">
        <f t="shared" si="7"/>
        <v>112011240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949</v>
      </c>
      <c r="H84" s="627">
        <f>'1-Баланс'!G24</f>
        <v>0</v>
      </c>
    </row>
    <row r="85" spans="1:8">
      <c r="A85" s="627" t="str">
        <f t="shared" si="6"/>
        <v>МЕБЕЛСИСТЕМ АД</v>
      </c>
      <c r="B85" s="627" t="str">
        <f t="shared" si="7"/>
        <v>112011240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949</v>
      </c>
      <c r="H85" s="627">
        <f>'1-Баланс'!G25</f>
        <v>259</v>
      </c>
    </row>
    <row r="86" spans="1:8">
      <c r="A86" s="627" t="str">
        <f t="shared" si="6"/>
        <v>МЕБЕЛСИСТЕМ АД</v>
      </c>
      <c r="B86" s="627" t="str">
        <f t="shared" si="7"/>
        <v>112011240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949</v>
      </c>
      <c r="H86" s="627">
        <f>'1-Баланс'!G26</f>
        <v>1665</v>
      </c>
    </row>
    <row r="87" spans="1:8">
      <c r="A87" s="627" t="str">
        <f t="shared" si="6"/>
        <v>МЕБЕЛСИСТЕМ АД</v>
      </c>
      <c r="B87" s="627" t="str">
        <f t="shared" si="7"/>
        <v>112011240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949</v>
      </c>
      <c r="H87" s="627">
        <f>'1-Баланс'!G28</f>
        <v>-583</v>
      </c>
    </row>
    <row r="88" spans="1:8">
      <c r="A88" s="627" t="str">
        <f t="shared" si="6"/>
        <v>МЕБЕЛСИСТЕМ АД</v>
      </c>
      <c r="B88" s="627" t="str">
        <f t="shared" si="7"/>
        <v>112011240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949</v>
      </c>
      <c r="H88" s="627">
        <f>'1-Баланс'!G29</f>
        <v>118</v>
      </c>
    </row>
    <row r="89" spans="1:8">
      <c r="A89" s="627" t="str">
        <f t="shared" si="6"/>
        <v>МЕБЕЛСИСТЕМ АД</v>
      </c>
      <c r="B89" s="627" t="str">
        <f t="shared" si="7"/>
        <v>112011240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949</v>
      </c>
      <c r="H89" s="627">
        <f>'1-Баланс'!G30</f>
        <v>-701</v>
      </c>
    </row>
    <row r="90" spans="1:8">
      <c r="A90" s="627" t="str">
        <f t="shared" si="6"/>
        <v>МЕБЕЛСИСТЕМ АД</v>
      </c>
      <c r="B90" s="627" t="str">
        <f t="shared" si="7"/>
        <v>112011240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949</v>
      </c>
      <c r="H90" s="627">
        <f>'1-Баланс'!G31</f>
        <v>0</v>
      </c>
    </row>
    <row r="91" spans="1:8">
      <c r="A91" s="627" t="str">
        <f t="shared" si="6"/>
        <v>МЕБЕЛСИСТЕМ АД</v>
      </c>
      <c r="B91" s="627" t="str">
        <f t="shared" si="7"/>
        <v>112011240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949</v>
      </c>
      <c r="H91" s="627">
        <f>'1-Баланс'!G32</f>
        <v>0</v>
      </c>
    </row>
    <row r="92" spans="1:8">
      <c r="A92" s="627" t="str">
        <f t="shared" si="6"/>
        <v>МЕБЕЛСИСТЕМ АД</v>
      </c>
      <c r="B92" s="627" t="str">
        <f t="shared" si="7"/>
        <v>112011240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949</v>
      </c>
      <c r="H92" s="627">
        <f>'1-Баланс'!G33</f>
        <v>-43</v>
      </c>
    </row>
    <row r="93" spans="1:8">
      <c r="A93" s="627" t="str">
        <f t="shared" si="6"/>
        <v>МЕБЕЛСИСТЕМ АД</v>
      </c>
      <c r="B93" s="627" t="str">
        <f t="shared" si="7"/>
        <v>112011240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949</v>
      </c>
      <c r="H93" s="627">
        <f>'1-Баланс'!G34</f>
        <v>-626</v>
      </c>
    </row>
    <row r="94" spans="1:8">
      <c r="A94" s="627" t="str">
        <f t="shared" si="6"/>
        <v>МЕБЕЛСИСТЕМ АД</v>
      </c>
      <c r="B94" s="627" t="str">
        <f t="shared" si="7"/>
        <v>112011240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949</v>
      </c>
      <c r="H94" s="627">
        <f>'1-Баланс'!G37</f>
        <v>1068</v>
      </c>
    </row>
    <row r="95" spans="1:8">
      <c r="A95" s="627" t="str">
        <f t="shared" si="6"/>
        <v>МЕБЕЛСИСТЕМ АД</v>
      </c>
      <c r="B95" s="627" t="str">
        <f t="shared" si="7"/>
        <v>112011240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949</v>
      </c>
      <c r="H95" s="627">
        <f>'1-Баланс'!G40</f>
        <v>0</v>
      </c>
    </row>
    <row r="96" spans="1:8">
      <c r="A96" s="627" t="str">
        <f t="shared" si="6"/>
        <v>МЕБЕЛСИСТЕМ АД</v>
      </c>
      <c r="B96" s="627" t="str">
        <f t="shared" si="7"/>
        <v>112011240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949</v>
      </c>
      <c r="H96" s="627">
        <f>'1-Баланс'!G44</f>
        <v>0</v>
      </c>
    </row>
    <row r="97" spans="1:8">
      <c r="A97" s="627" t="str">
        <f t="shared" si="6"/>
        <v>МЕБЕЛСИСТЕМ АД</v>
      </c>
      <c r="B97" s="627" t="str">
        <f t="shared" si="7"/>
        <v>112011240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949</v>
      </c>
      <c r="H97" s="627">
        <f>'1-Баланс'!G45</f>
        <v>34</v>
      </c>
    </row>
    <row r="98" spans="1:8">
      <c r="A98" s="627" t="str">
        <f t="shared" si="6"/>
        <v>МЕБЕЛСИСТЕМ АД</v>
      </c>
      <c r="B98" s="627" t="str">
        <f t="shared" si="7"/>
        <v>112011240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949</v>
      </c>
      <c r="H98" s="627">
        <f>'1-Баланс'!G46</f>
        <v>0</v>
      </c>
    </row>
    <row r="99" spans="1:8">
      <c r="A99" s="627" t="str">
        <f t="shared" ref="A99:A125" si="9">pdeName</f>
        <v>МЕБЕЛСИСТЕМ АД</v>
      </c>
      <c r="B99" s="627" t="str">
        <f t="shared" ref="B99:B125" si="10">pdeBulstat</f>
        <v>112011240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949</v>
      </c>
      <c r="H99" s="627">
        <f>'1-Баланс'!G47</f>
        <v>0</v>
      </c>
    </row>
    <row r="100" spans="1:8">
      <c r="A100" s="627" t="str">
        <f t="shared" si="9"/>
        <v>МЕБЕЛСИСТЕМ АД</v>
      </c>
      <c r="B100" s="627" t="str">
        <f t="shared" si="10"/>
        <v>112011240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949</v>
      </c>
      <c r="H100" s="627">
        <f>'1-Баланс'!G48</f>
        <v>0</v>
      </c>
    </row>
    <row r="101" spans="1:8">
      <c r="A101" s="627" t="str">
        <f t="shared" si="9"/>
        <v>МЕБЕЛСИСТЕМ АД</v>
      </c>
      <c r="B101" s="627" t="str">
        <f t="shared" si="10"/>
        <v>112011240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949</v>
      </c>
      <c r="H101" s="627">
        <f>'1-Баланс'!G49</f>
        <v>0</v>
      </c>
    </row>
    <row r="102" spans="1:8">
      <c r="A102" s="627" t="str">
        <f t="shared" si="9"/>
        <v>МЕБЕЛСИСТЕМ АД</v>
      </c>
      <c r="B102" s="627" t="str">
        <f t="shared" si="10"/>
        <v>112011240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949</v>
      </c>
      <c r="H102" s="627">
        <f>'1-Баланс'!G50</f>
        <v>34</v>
      </c>
    </row>
    <row r="103" spans="1:8">
      <c r="A103" s="627" t="str">
        <f t="shared" si="9"/>
        <v>МЕБЕЛСИСТЕМ АД</v>
      </c>
      <c r="B103" s="627" t="str">
        <f t="shared" si="10"/>
        <v>112011240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949</v>
      </c>
      <c r="H103" s="627">
        <f>'1-Баланс'!G52</f>
        <v>0</v>
      </c>
    </row>
    <row r="104" spans="1:8">
      <c r="A104" s="627" t="str">
        <f t="shared" si="9"/>
        <v>МЕБЕЛСИСТЕМ АД</v>
      </c>
      <c r="B104" s="627" t="str">
        <f t="shared" si="10"/>
        <v>112011240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949</v>
      </c>
      <c r="H104" s="627">
        <f>'1-Баланс'!G53</f>
        <v>0</v>
      </c>
    </row>
    <row r="105" spans="1:8">
      <c r="A105" s="627" t="str">
        <f t="shared" si="9"/>
        <v>МЕБЕЛСИСТЕМ АД</v>
      </c>
      <c r="B105" s="627" t="str">
        <f t="shared" si="10"/>
        <v>112011240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949</v>
      </c>
      <c r="H105" s="627">
        <f>'1-Баланс'!G54</f>
        <v>0</v>
      </c>
    </row>
    <row r="106" spans="1:8">
      <c r="A106" s="627" t="str">
        <f t="shared" si="9"/>
        <v>МЕБЕЛСИСТЕМ АД</v>
      </c>
      <c r="B106" s="627" t="str">
        <f t="shared" si="10"/>
        <v>112011240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949</v>
      </c>
      <c r="H106" s="627">
        <f>'1-Баланс'!G55</f>
        <v>0</v>
      </c>
    </row>
    <row r="107" spans="1:8">
      <c r="A107" s="627" t="str">
        <f t="shared" si="9"/>
        <v>МЕБЕЛСИСТЕМ АД</v>
      </c>
      <c r="B107" s="627" t="str">
        <f t="shared" si="10"/>
        <v>112011240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949</v>
      </c>
      <c r="H107" s="627">
        <f>'1-Баланс'!G56</f>
        <v>34</v>
      </c>
    </row>
    <row r="108" spans="1:8">
      <c r="A108" s="627" t="str">
        <f t="shared" si="9"/>
        <v>МЕБЕЛСИСТЕМ АД</v>
      </c>
      <c r="B108" s="627" t="str">
        <f t="shared" si="10"/>
        <v>112011240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949</v>
      </c>
      <c r="H108" s="627">
        <f>'1-Баланс'!G59</f>
        <v>0</v>
      </c>
    </row>
    <row r="109" spans="1:8">
      <c r="A109" s="627" t="str">
        <f t="shared" si="9"/>
        <v>МЕБЕЛСИСТЕМ АД</v>
      </c>
      <c r="B109" s="627" t="str">
        <f t="shared" si="10"/>
        <v>112011240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949</v>
      </c>
      <c r="H109" s="627">
        <f>'1-Баланс'!G60</f>
        <v>9</v>
      </c>
    </row>
    <row r="110" spans="1:8">
      <c r="A110" s="627" t="str">
        <f t="shared" si="9"/>
        <v>МЕБЕЛСИСТЕМ АД</v>
      </c>
      <c r="B110" s="627" t="str">
        <f t="shared" si="10"/>
        <v>112011240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949</v>
      </c>
      <c r="H110" s="627">
        <f>'1-Баланс'!G61</f>
        <v>210</v>
      </c>
    </row>
    <row r="111" spans="1:8">
      <c r="A111" s="627" t="str">
        <f t="shared" si="9"/>
        <v>МЕБЕЛСИСТЕМ АД</v>
      </c>
      <c r="B111" s="627" t="str">
        <f t="shared" si="10"/>
        <v>112011240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949</v>
      </c>
      <c r="H111" s="627">
        <f>'1-Баланс'!G62</f>
        <v>174</v>
      </c>
    </row>
    <row r="112" spans="1:8">
      <c r="A112" s="627" t="str">
        <f t="shared" si="9"/>
        <v>МЕБЕЛСИСТЕМ АД</v>
      </c>
      <c r="B112" s="627" t="str">
        <f t="shared" si="10"/>
        <v>112011240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949</v>
      </c>
      <c r="H112" s="627">
        <f>'1-Баланс'!G63</f>
        <v>0</v>
      </c>
    </row>
    <row r="113" spans="1:8">
      <c r="A113" s="627" t="str">
        <f t="shared" si="9"/>
        <v>МЕБЕЛСИСТЕМ АД</v>
      </c>
      <c r="B113" s="627" t="str">
        <f t="shared" si="10"/>
        <v>112011240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949</v>
      </c>
      <c r="H113" s="627">
        <f>'1-Баланс'!G64</f>
        <v>7</v>
      </c>
    </row>
    <row r="114" spans="1:8">
      <c r="A114" s="627" t="str">
        <f t="shared" si="9"/>
        <v>МЕБЕЛСИСТЕМ АД</v>
      </c>
      <c r="B114" s="627" t="str">
        <f t="shared" si="10"/>
        <v>112011240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949</v>
      </c>
      <c r="H114" s="627">
        <f>'1-Баланс'!G65</f>
        <v>6</v>
      </c>
    </row>
    <row r="115" spans="1:8">
      <c r="A115" s="627" t="str">
        <f t="shared" si="9"/>
        <v>МЕБЕЛСИСТЕМ АД</v>
      </c>
      <c r="B115" s="627" t="str">
        <f t="shared" si="10"/>
        <v>112011240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949</v>
      </c>
      <c r="H115" s="627">
        <f>'1-Баланс'!G66</f>
        <v>19</v>
      </c>
    </row>
    <row r="116" spans="1:8">
      <c r="A116" s="627" t="str">
        <f t="shared" si="9"/>
        <v>МЕБЕЛСИСТЕМ АД</v>
      </c>
      <c r="B116" s="627" t="str">
        <f t="shared" si="10"/>
        <v>112011240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949</v>
      </c>
      <c r="H116" s="627">
        <f>'1-Баланс'!G67</f>
        <v>2</v>
      </c>
    </row>
    <row r="117" spans="1:8">
      <c r="A117" s="627" t="str">
        <f t="shared" si="9"/>
        <v>МЕБЕЛСИСТЕМ АД</v>
      </c>
      <c r="B117" s="627" t="str">
        <f t="shared" si="10"/>
        <v>112011240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949</v>
      </c>
      <c r="H117" s="627">
        <f>'1-Баланс'!G68</f>
        <v>2</v>
      </c>
    </row>
    <row r="118" spans="1:8">
      <c r="A118" s="627" t="str">
        <f t="shared" si="9"/>
        <v>МЕБЕЛСИСТЕМ АД</v>
      </c>
      <c r="B118" s="627" t="str">
        <f t="shared" si="10"/>
        <v>112011240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949</v>
      </c>
      <c r="H118" s="627">
        <f>'1-Баланс'!G69</f>
        <v>0</v>
      </c>
    </row>
    <row r="119" spans="1:8">
      <c r="A119" s="627" t="str">
        <f t="shared" si="9"/>
        <v>МЕБЕЛСИСТЕМ АД</v>
      </c>
      <c r="B119" s="627" t="str">
        <f t="shared" si="10"/>
        <v>112011240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949</v>
      </c>
      <c r="H119" s="627">
        <f>'1-Баланс'!G70</f>
        <v>0</v>
      </c>
    </row>
    <row r="120" spans="1:8">
      <c r="A120" s="627" t="str">
        <f t="shared" si="9"/>
        <v>МЕБЕЛСИСТЕМ АД</v>
      </c>
      <c r="B120" s="627" t="str">
        <f t="shared" si="10"/>
        <v>112011240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949</v>
      </c>
      <c r="H120" s="627">
        <f>'1-Баланс'!G71</f>
        <v>219</v>
      </c>
    </row>
    <row r="121" spans="1:8">
      <c r="A121" s="627" t="str">
        <f t="shared" si="9"/>
        <v>МЕБЕЛСИСТЕМ АД</v>
      </c>
      <c r="B121" s="627" t="str">
        <f t="shared" si="10"/>
        <v>112011240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949</v>
      </c>
      <c r="H121" s="627">
        <f>'1-Баланс'!G73</f>
        <v>0</v>
      </c>
    </row>
    <row r="122" spans="1:8">
      <c r="A122" s="627" t="str">
        <f t="shared" si="9"/>
        <v>МЕБЕЛСИСТЕМ АД</v>
      </c>
      <c r="B122" s="627" t="str">
        <f t="shared" si="10"/>
        <v>112011240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949</v>
      </c>
      <c r="H122" s="627">
        <f>'1-Баланс'!G75</f>
        <v>0</v>
      </c>
    </row>
    <row r="123" spans="1:8">
      <c r="A123" s="627" t="str">
        <f t="shared" si="9"/>
        <v>МЕБЕЛСИСТЕМ АД</v>
      </c>
      <c r="B123" s="627" t="str">
        <f t="shared" si="10"/>
        <v>112011240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949</v>
      </c>
      <c r="H123" s="627">
        <f>'1-Баланс'!G77</f>
        <v>0</v>
      </c>
    </row>
    <row r="124" spans="1:8">
      <c r="A124" s="627" t="str">
        <f t="shared" si="9"/>
        <v>МЕБЕЛСИСТЕМ АД</v>
      </c>
      <c r="B124" s="627" t="str">
        <f t="shared" si="10"/>
        <v>112011240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949</v>
      </c>
      <c r="H124" s="627">
        <f>'1-Баланс'!G79</f>
        <v>219</v>
      </c>
    </row>
    <row r="125" spans="1:8">
      <c r="A125" s="627" t="str">
        <f t="shared" si="9"/>
        <v>МЕБЕЛСИСТЕМ АД</v>
      </c>
      <c r="B125" s="627" t="str">
        <f t="shared" si="10"/>
        <v>112011240</v>
      </c>
      <c r="C125" s="631">
        <f t="shared" si="11"/>
        <v>46203</v>
      </c>
      <c r="D125" s="627" t="s">
        <v>290</v>
      </c>
      <c r="E125" s="627">
        <v>1</v>
      </c>
      <c r="F125" s="627" t="s">
        <v>950</v>
      </c>
      <c r="G125" s="627" t="s">
        <v>949</v>
      </c>
      <c r="H125" s="627">
        <f>'1-Баланс'!G95</f>
        <v>1321</v>
      </c>
    </row>
    <row r="126" spans="1:8" s="442" customFormat="1">
      <c r="A126" s="628"/>
      <c r="B126" s="628"/>
      <c r="C126" s="629"/>
      <c r="D126" s="628"/>
      <c r="E126" s="628"/>
      <c r="F126" s="630" t="s">
        <v>951</v>
      </c>
      <c r="G126" s="628"/>
      <c r="H126" s="628"/>
    </row>
    <row r="127" spans="1:8">
      <c r="A127" s="627" t="str">
        <f t="shared" ref="A127:A158" si="12">pdeName</f>
        <v>МЕБЕЛСИСТЕМ АД</v>
      </c>
      <c r="B127" s="627" t="str">
        <f t="shared" ref="B127:B158" si="13">pdeBulstat</f>
        <v>112011240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952</v>
      </c>
      <c r="H127" s="632">
        <f>'2-Отчет за доходите'!C12</f>
        <v>34</v>
      </c>
    </row>
    <row r="128" spans="1:8">
      <c r="A128" s="627" t="str">
        <f t="shared" si="12"/>
        <v>МЕБЕЛСИСТЕМ АД</v>
      </c>
      <c r="B128" s="627" t="str">
        <f t="shared" si="13"/>
        <v>112011240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952</v>
      </c>
      <c r="H128" s="632">
        <f>'2-Отчет за доходите'!C13</f>
        <v>3</v>
      </c>
    </row>
    <row r="129" spans="1:8">
      <c r="A129" s="627" t="str">
        <f t="shared" si="12"/>
        <v>МЕБЕЛСИСТЕМ АД</v>
      </c>
      <c r="B129" s="627" t="str">
        <f t="shared" si="13"/>
        <v>112011240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952</v>
      </c>
      <c r="H129" s="632">
        <f>'2-Отчет за доходите'!C14</f>
        <v>28</v>
      </c>
    </row>
    <row r="130" spans="1:8">
      <c r="A130" s="627" t="str">
        <f t="shared" si="12"/>
        <v>МЕБЕЛСИСТЕМ АД</v>
      </c>
      <c r="B130" s="627" t="str">
        <f t="shared" si="13"/>
        <v>112011240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952</v>
      </c>
      <c r="H130" s="632">
        <f>'2-Отчет за доходите'!C15</f>
        <v>36</v>
      </c>
    </row>
    <row r="131" spans="1:8">
      <c r="A131" s="627" t="str">
        <f t="shared" si="12"/>
        <v>МЕБЕЛСИСТЕМ АД</v>
      </c>
      <c r="B131" s="627" t="str">
        <f t="shared" si="13"/>
        <v>112011240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952</v>
      </c>
      <c r="H131" s="632">
        <f>'2-Отчет за доходите'!C16</f>
        <v>7</v>
      </c>
    </row>
    <row r="132" spans="1:8">
      <c r="A132" s="627" t="str">
        <f t="shared" si="12"/>
        <v>МЕБЕЛСИСТЕМ АД</v>
      </c>
      <c r="B132" s="627" t="str">
        <f t="shared" si="13"/>
        <v>112011240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952</v>
      </c>
      <c r="H132" s="632">
        <f>'2-Отчет за доходите'!C17</f>
        <v>0</v>
      </c>
    </row>
    <row r="133" spans="1:8">
      <c r="A133" s="627" t="str">
        <f t="shared" si="12"/>
        <v>МЕБЕЛСИСТЕМ АД</v>
      </c>
      <c r="B133" s="627" t="str">
        <f t="shared" si="13"/>
        <v>112011240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952</v>
      </c>
      <c r="H133" s="632">
        <f>'2-Отчет за доходите'!C18</f>
        <v>0</v>
      </c>
    </row>
    <row r="134" spans="1:8">
      <c r="A134" s="627" t="str">
        <f t="shared" si="12"/>
        <v>МЕБЕЛСИСТЕМ АД</v>
      </c>
      <c r="B134" s="627" t="str">
        <f t="shared" si="13"/>
        <v>112011240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952</v>
      </c>
      <c r="H134" s="632">
        <f>'2-Отчет за доходите'!C19</f>
        <v>1</v>
      </c>
    </row>
    <row r="135" spans="1:8">
      <c r="A135" s="627" t="str">
        <f t="shared" si="12"/>
        <v>МЕБЕЛСИСТЕМ АД</v>
      </c>
      <c r="B135" s="627" t="str">
        <f t="shared" si="13"/>
        <v>112011240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952</v>
      </c>
      <c r="H135" s="632">
        <f>'2-Отчет за доходите'!C20</f>
        <v>0</v>
      </c>
    </row>
    <row r="136" spans="1:8">
      <c r="A136" s="627" t="str">
        <f t="shared" si="12"/>
        <v>МЕБЕЛСИСТЕМ АД</v>
      </c>
      <c r="B136" s="627" t="str">
        <f t="shared" si="13"/>
        <v>112011240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952</v>
      </c>
      <c r="H136" s="632">
        <f>'2-Отчет за доходите'!C21</f>
        <v>0</v>
      </c>
    </row>
    <row r="137" spans="1:8">
      <c r="A137" s="627" t="str">
        <f t="shared" si="12"/>
        <v>МЕБЕЛСИСТЕМ АД</v>
      </c>
      <c r="B137" s="627" t="str">
        <f t="shared" si="13"/>
        <v>112011240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952</v>
      </c>
      <c r="H137" s="632">
        <f>'2-Отчет за доходите'!C22</f>
        <v>109</v>
      </c>
    </row>
    <row r="138" spans="1:8">
      <c r="A138" s="627" t="str">
        <f t="shared" si="12"/>
        <v>МЕБЕЛСИСТЕМ АД</v>
      </c>
      <c r="B138" s="627" t="str">
        <f t="shared" si="13"/>
        <v>112011240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952</v>
      </c>
      <c r="H138" s="632">
        <f>'2-Отчет за доходите'!C25</f>
        <v>3</v>
      </c>
    </row>
    <row r="139" spans="1:8">
      <c r="A139" s="627" t="str">
        <f t="shared" si="12"/>
        <v>МЕБЕЛСИСТЕМ АД</v>
      </c>
      <c r="B139" s="627" t="str">
        <f t="shared" si="13"/>
        <v>112011240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952</v>
      </c>
      <c r="H139" s="632">
        <f>'2-Отчет за доходите'!C26</f>
        <v>0</v>
      </c>
    </row>
    <row r="140" spans="1:8">
      <c r="A140" s="627" t="str">
        <f t="shared" si="12"/>
        <v>МЕБЕЛСИСТЕМ АД</v>
      </c>
      <c r="B140" s="627" t="str">
        <f t="shared" si="13"/>
        <v>112011240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952</v>
      </c>
      <c r="H140" s="632">
        <f>'2-Отчет за доходите'!C27</f>
        <v>0</v>
      </c>
    </row>
    <row r="141" spans="1:8">
      <c r="A141" s="627" t="str">
        <f t="shared" si="12"/>
        <v>МЕБЕЛСИСТЕМ АД</v>
      </c>
      <c r="B141" s="627" t="str">
        <f t="shared" si="13"/>
        <v>112011240</v>
      </c>
      <c r="C141" s="631">
        <f t="shared" si="14"/>
        <v>46203</v>
      </c>
      <c r="D141" s="627" t="s">
        <v>351</v>
      </c>
      <c r="E141" s="627">
        <v>1</v>
      </c>
      <c r="F141" s="627" t="s">
        <v>96</v>
      </c>
      <c r="G141" s="627" t="s">
        <v>952</v>
      </c>
      <c r="H141" s="632">
        <f>'2-Отчет за доходите'!C28</f>
        <v>0</v>
      </c>
    </row>
    <row r="142" spans="1:8">
      <c r="A142" s="627" t="str">
        <f t="shared" si="12"/>
        <v>МЕБЕЛСИСТЕМ АД</v>
      </c>
      <c r="B142" s="627" t="str">
        <f t="shared" si="13"/>
        <v>112011240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952</v>
      </c>
      <c r="H142" s="632">
        <f>'2-Отчет за доходите'!C29</f>
        <v>3</v>
      </c>
    </row>
    <row r="143" spans="1:8">
      <c r="A143" s="627" t="str">
        <f t="shared" si="12"/>
        <v>МЕБЕЛСИСТЕМ АД</v>
      </c>
      <c r="B143" s="627" t="str">
        <f t="shared" si="13"/>
        <v>112011240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952</v>
      </c>
      <c r="H143" s="632">
        <f>'2-Отчет за доходите'!C31</f>
        <v>112</v>
      </c>
    </row>
    <row r="144" spans="1:8">
      <c r="A144" s="627" t="str">
        <f t="shared" si="12"/>
        <v>МЕБЕЛСИСТЕМ АД</v>
      </c>
      <c r="B144" s="627" t="str">
        <f t="shared" si="13"/>
        <v>112011240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952</v>
      </c>
      <c r="H144" s="632">
        <f>'2-Отчет за доходите'!C33</f>
        <v>0</v>
      </c>
    </row>
    <row r="145" spans="1:8">
      <c r="A145" s="627" t="str">
        <f t="shared" si="12"/>
        <v>МЕБЕЛСИСТЕМ АД</v>
      </c>
      <c r="B145" s="627" t="str">
        <f t="shared" si="13"/>
        <v>112011240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952</v>
      </c>
      <c r="H145" s="632">
        <f>'2-Отчет за доходите'!C34</f>
        <v>0</v>
      </c>
    </row>
    <row r="146" spans="1:8">
      <c r="A146" s="627" t="str">
        <f t="shared" si="12"/>
        <v>МЕБЕЛСИСТЕМ АД</v>
      </c>
      <c r="B146" s="627" t="str">
        <f t="shared" si="13"/>
        <v>112011240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952</v>
      </c>
      <c r="H146" s="632">
        <f>'2-Отчет за доходите'!C35</f>
        <v>0</v>
      </c>
    </row>
    <row r="147" spans="1:8">
      <c r="A147" s="627" t="str">
        <f t="shared" si="12"/>
        <v>МЕБЕЛСИСТЕМ АД</v>
      </c>
      <c r="B147" s="627" t="str">
        <f t="shared" si="13"/>
        <v>112011240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952</v>
      </c>
      <c r="H147" s="632">
        <f>'2-Отчет за доходите'!C36</f>
        <v>112</v>
      </c>
    </row>
    <row r="148" spans="1:8">
      <c r="A148" s="627" t="str">
        <f t="shared" si="12"/>
        <v>МЕБЕЛСИСТЕМ АД</v>
      </c>
      <c r="B148" s="627" t="str">
        <f t="shared" si="13"/>
        <v>112011240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952</v>
      </c>
      <c r="H148" s="632">
        <f>'2-Отчет за доходите'!C37</f>
        <v>0</v>
      </c>
    </row>
    <row r="149" spans="1:8">
      <c r="A149" s="627" t="str">
        <f t="shared" si="12"/>
        <v>МЕБЕЛСИСТЕМ АД</v>
      </c>
      <c r="B149" s="627" t="str">
        <f t="shared" si="13"/>
        <v>112011240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952</v>
      </c>
      <c r="H149" s="632">
        <f>'2-Отчет за доходите'!C38</f>
        <v>0</v>
      </c>
    </row>
    <row r="150" spans="1:8">
      <c r="A150" s="627" t="str">
        <f t="shared" si="12"/>
        <v>МЕБЕЛСИСТЕМ АД</v>
      </c>
      <c r="B150" s="627" t="str">
        <f t="shared" si="13"/>
        <v>112011240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952</v>
      </c>
      <c r="H150" s="632">
        <f>'2-Отчет за доходите'!C39</f>
        <v>0</v>
      </c>
    </row>
    <row r="151" spans="1:8">
      <c r="A151" s="627" t="str">
        <f t="shared" si="12"/>
        <v>МЕБЕЛСИСТЕМ АД</v>
      </c>
      <c r="B151" s="627" t="str">
        <f t="shared" si="13"/>
        <v>112011240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952</v>
      </c>
      <c r="H151" s="632">
        <f>'2-Отчет за доходите'!C40</f>
        <v>0</v>
      </c>
    </row>
    <row r="152" spans="1:8">
      <c r="A152" s="627" t="str">
        <f t="shared" si="12"/>
        <v>МЕБЕЛСИСТЕМ АД</v>
      </c>
      <c r="B152" s="627" t="str">
        <f t="shared" si="13"/>
        <v>112011240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952</v>
      </c>
      <c r="H152" s="632">
        <f>'2-Отчет за доходите'!C41</f>
        <v>0</v>
      </c>
    </row>
    <row r="153" spans="1:8">
      <c r="A153" s="627" t="str">
        <f t="shared" si="12"/>
        <v>МЕБЕЛСИСТЕМ АД</v>
      </c>
      <c r="B153" s="627" t="str">
        <f t="shared" si="13"/>
        <v>112011240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952</v>
      </c>
      <c r="H153" s="632">
        <f>'2-Отчет за доходите'!C42</f>
        <v>0</v>
      </c>
    </row>
    <row r="154" spans="1:8">
      <c r="A154" s="627" t="str">
        <f t="shared" si="12"/>
        <v>МЕБЕЛСИСТЕМ АД</v>
      </c>
      <c r="B154" s="627" t="str">
        <f t="shared" si="13"/>
        <v>112011240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952</v>
      </c>
      <c r="H154" s="632">
        <f>'2-Отчет за доходите'!C43</f>
        <v>0</v>
      </c>
    </row>
    <row r="155" spans="1:8">
      <c r="A155" s="627" t="str">
        <f t="shared" si="12"/>
        <v>МЕБЕЛСИСТЕМ АД</v>
      </c>
      <c r="B155" s="627" t="str">
        <f t="shared" si="13"/>
        <v>112011240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952</v>
      </c>
      <c r="H155" s="632">
        <f>'2-Отчет за доходите'!C44</f>
        <v>0</v>
      </c>
    </row>
    <row r="156" spans="1:8">
      <c r="A156" s="627" t="str">
        <f t="shared" si="12"/>
        <v>МЕБЕЛСИСТЕМ АД</v>
      </c>
      <c r="B156" s="627" t="str">
        <f t="shared" si="13"/>
        <v>112011240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952</v>
      </c>
      <c r="H156" s="632">
        <f>'2-Отчет за доходите'!C45</f>
        <v>112</v>
      </c>
    </row>
    <row r="157" spans="1:8">
      <c r="A157" s="627" t="str">
        <f t="shared" si="12"/>
        <v>МЕБЕЛСИСТЕМ АД</v>
      </c>
      <c r="B157" s="627" t="str">
        <f t="shared" si="13"/>
        <v>112011240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953</v>
      </c>
      <c r="H157" s="627">
        <f>'2-Отчет за доходите'!G12</f>
        <v>0</v>
      </c>
    </row>
    <row r="158" spans="1:8">
      <c r="A158" s="627" t="str">
        <f t="shared" si="12"/>
        <v>МЕБЕЛСИСТЕМ АД</v>
      </c>
      <c r="B158" s="627" t="str">
        <f t="shared" si="13"/>
        <v>112011240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953</v>
      </c>
      <c r="H158" s="627">
        <f>'2-Отчет за доходите'!G13</f>
        <v>0</v>
      </c>
    </row>
    <row r="159" spans="1:8">
      <c r="A159" s="627" t="str">
        <f t="shared" ref="A159:A179" si="15">pdeName</f>
        <v>МЕБЕЛСИСТЕМ АД</v>
      </c>
      <c r="B159" s="627" t="str">
        <f t="shared" ref="B159:B179" si="16">pdeBulstat</f>
        <v>112011240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953</v>
      </c>
      <c r="H159" s="627">
        <f>'2-Отчет за доходите'!G14</f>
        <v>69</v>
      </c>
    </row>
    <row r="160" spans="1:8">
      <c r="A160" s="627" t="str">
        <f t="shared" si="15"/>
        <v>МЕБЕЛСИСТЕМ АД</v>
      </c>
      <c r="B160" s="627" t="str">
        <f t="shared" si="16"/>
        <v>112011240</v>
      </c>
      <c r="C160" s="631">
        <f t="shared" si="17"/>
        <v>46203</v>
      </c>
      <c r="D160" s="627" t="s">
        <v>313</v>
      </c>
      <c r="E160" s="627">
        <v>1</v>
      </c>
      <c r="F160" s="627" t="s">
        <v>96</v>
      </c>
      <c r="G160" s="627" t="s">
        <v>953</v>
      </c>
      <c r="H160" s="627">
        <f>'2-Отчет за доходите'!G15</f>
        <v>0</v>
      </c>
    </row>
    <row r="161" spans="1:8">
      <c r="A161" s="627" t="str">
        <f t="shared" si="15"/>
        <v>МЕБЕЛСИСТЕМ АД</v>
      </c>
      <c r="B161" s="627" t="str">
        <f t="shared" si="16"/>
        <v>112011240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953</v>
      </c>
      <c r="H161" s="627">
        <f>'2-Отчет за доходите'!G16</f>
        <v>69</v>
      </c>
    </row>
    <row r="162" spans="1:8">
      <c r="A162" s="627" t="str">
        <f t="shared" si="15"/>
        <v>МЕБЕЛСИСТЕМ АД</v>
      </c>
      <c r="B162" s="627" t="str">
        <f t="shared" si="16"/>
        <v>112011240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953</v>
      </c>
      <c r="H162" s="627">
        <f>'2-Отчет за доходите'!G18</f>
        <v>0</v>
      </c>
    </row>
    <row r="163" spans="1:8">
      <c r="A163" s="627" t="str">
        <f t="shared" si="15"/>
        <v>МЕБЕЛСИСТЕМ АД</v>
      </c>
      <c r="B163" s="627" t="str">
        <f t="shared" si="16"/>
        <v>112011240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953</v>
      </c>
      <c r="H163" s="627">
        <f>'2-Отчет за доходите'!G19</f>
        <v>0</v>
      </c>
    </row>
    <row r="164" spans="1:8">
      <c r="A164" s="627" t="str">
        <f t="shared" si="15"/>
        <v>МЕБЕЛСИСТЕМ АД</v>
      </c>
      <c r="B164" s="627" t="str">
        <f t="shared" si="16"/>
        <v>112011240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953</v>
      </c>
      <c r="H164" s="627">
        <f>'2-Отчет за доходите'!G22</f>
        <v>0</v>
      </c>
    </row>
    <row r="165" spans="1:8">
      <c r="A165" s="627" t="str">
        <f t="shared" si="15"/>
        <v>МЕБЕЛСИСТЕМ АД</v>
      </c>
      <c r="B165" s="627" t="str">
        <f t="shared" si="16"/>
        <v>112011240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953</v>
      </c>
      <c r="H165" s="627">
        <f>'2-Отчет за доходите'!G23</f>
        <v>0</v>
      </c>
    </row>
    <row r="166" spans="1:8">
      <c r="A166" s="627" t="str">
        <f t="shared" si="15"/>
        <v>МЕБЕЛСИСТЕМ АД</v>
      </c>
      <c r="B166" s="627" t="str">
        <f t="shared" si="16"/>
        <v>112011240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953</v>
      </c>
      <c r="H166" s="627">
        <f>'2-Отчет за доходите'!G24</f>
        <v>0</v>
      </c>
    </row>
    <row r="167" spans="1:8">
      <c r="A167" s="627" t="str">
        <f t="shared" si="15"/>
        <v>МЕБЕЛСИСТЕМ АД</v>
      </c>
      <c r="B167" s="627" t="str">
        <f t="shared" si="16"/>
        <v>112011240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953</v>
      </c>
      <c r="H167" s="627">
        <f>'2-Отчет за доходите'!G25</f>
        <v>0</v>
      </c>
    </row>
    <row r="168" spans="1:8">
      <c r="A168" s="627" t="str">
        <f t="shared" si="15"/>
        <v>МЕБЕЛСИСТЕМ АД</v>
      </c>
      <c r="B168" s="627" t="str">
        <f t="shared" si="16"/>
        <v>112011240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953</v>
      </c>
      <c r="H168" s="627">
        <f>'2-Отчет за доходите'!G26</f>
        <v>0</v>
      </c>
    </row>
    <row r="169" spans="1:8">
      <c r="A169" s="627" t="str">
        <f t="shared" si="15"/>
        <v>МЕБЕЛСИСТЕМ АД</v>
      </c>
      <c r="B169" s="627" t="str">
        <f t="shared" si="16"/>
        <v>112011240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953</v>
      </c>
      <c r="H169" s="627">
        <f>'2-Отчет за доходите'!G27</f>
        <v>0</v>
      </c>
    </row>
    <row r="170" spans="1:8">
      <c r="A170" s="627" t="str">
        <f t="shared" si="15"/>
        <v>МЕБЕЛСИСТЕМ АД</v>
      </c>
      <c r="B170" s="627" t="str">
        <f t="shared" si="16"/>
        <v>112011240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953</v>
      </c>
      <c r="H170" s="627">
        <f>'2-Отчет за доходите'!G31</f>
        <v>69</v>
      </c>
    </row>
    <row r="171" spans="1:8">
      <c r="A171" s="627" t="str">
        <f t="shared" si="15"/>
        <v>МЕБЕЛСИСТЕМ АД</v>
      </c>
      <c r="B171" s="627" t="str">
        <f t="shared" si="16"/>
        <v>112011240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953</v>
      </c>
      <c r="H171" s="627">
        <f>'2-Отчет за доходите'!G33</f>
        <v>43</v>
      </c>
    </row>
    <row r="172" spans="1:8">
      <c r="A172" s="627" t="str">
        <f t="shared" si="15"/>
        <v>МЕБЕЛСИСТЕМ АД</v>
      </c>
      <c r="B172" s="627" t="str">
        <f t="shared" si="16"/>
        <v>112011240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953</v>
      </c>
      <c r="H172" s="627">
        <f>'2-Отчет за доходите'!G34</f>
        <v>0</v>
      </c>
    </row>
    <row r="173" spans="1:8">
      <c r="A173" s="627" t="str">
        <f t="shared" si="15"/>
        <v>МЕБЕЛСИСТЕМ АД</v>
      </c>
      <c r="B173" s="627" t="str">
        <f t="shared" si="16"/>
        <v>112011240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953</v>
      </c>
      <c r="H173" s="627">
        <f>'2-Отчет за доходите'!G35</f>
        <v>0</v>
      </c>
    </row>
    <row r="174" spans="1:8">
      <c r="A174" s="627" t="str">
        <f t="shared" si="15"/>
        <v>МЕБЕЛСИСТЕМ АД</v>
      </c>
      <c r="B174" s="627" t="str">
        <f t="shared" si="16"/>
        <v>112011240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953</v>
      </c>
      <c r="H174" s="627">
        <f>'2-Отчет за доходите'!G36</f>
        <v>69</v>
      </c>
    </row>
    <row r="175" spans="1:8">
      <c r="A175" s="627" t="str">
        <f t="shared" si="15"/>
        <v>МЕБЕЛСИСТЕМ АД</v>
      </c>
      <c r="B175" s="627" t="str">
        <f t="shared" si="16"/>
        <v>112011240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953</v>
      </c>
      <c r="H175" s="627">
        <f>'2-Отчет за доходите'!G37</f>
        <v>43</v>
      </c>
    </row>
    <row r="176" spans="1:8">
      <c r="A176" s="627" t="str">
        <f t="shared" si="15"/>
        <v>МЕБЕЛСИСТЕМ АД</v>
      </c>
      <c r="B176" s="627" t="str">
        <f t="shared" si="16"/>
        <v>112011240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953</v>
      </c>
      <c r="H176" s="627">
        <f>'2-Отчет за доходите'!G42</f>
        <v>43</v>
      </c>
    </row>
    <row r="177" spans="1:8">
      <c r="A177" s="627" t="str">
        <f t="shared" si="15"/>
        <v>МЕБЕЛСИСТЕМ АД</v>
      </c>
      <c r="B177" s="627" t="str">
        <f t="shared" si="16"/>
        <v>112011240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953</v>
      </c>
      <c r="H177" s="627">
        <f>'2-Отчет за доходите'!G43</f>
        <v>0</v>
      </c>
    </row>
    <row r="178" spans="1:8">
      <c r="A178" s="627" t="str">
        <f t="shared" si="15"/>
        <v>МЕБЕЛСИСТЕМ АД</v>
      </c>
      <c r="B178" s="627" t="str">
        <f t="shared" si="16"/>
        <v>112011240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953</v>
      </c>
      <c r="H178" s="627">
        <f>'2-Отчет за доходите'!G44</f>
        <v>43</v>
      </c>
    </row>
    <row r="179" spans="1:8">
      <c r="A179" s="627" t="str">
        <f t="shared" si="15"/>
        <v>МЕБЕЛСИСТЕМ АД</v>
      </c>
      <c r="B179" s="627" t="str">
        <f t="shared" si="16"/>
        <v>112011240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953</v>
      </c>
      <c r="H179" s="627">
        <f>'2-Отчет за доходите'!G45</f>
        <v>112</v>
      </c>
    </row>
    <row r="180" spans="1:8" s="442" customFormat="1">
      <c r="A180" s="628"/>
      <c r="B180" s="628"/>
      <c r="C180" s="629"/>
      <c r="D180" s="628"/>
      <c r="E180" s="628"/>
      <c r="F180" s="630" t="s">
        <v>954</v>
      </c>
      <c r="G180" s="628"/>
      <c r="H180" s="628"/>
    </row>
    <row r="181" spans="1:8">
      <c r="A181" s="627" t="str">
        <f t="shared" ref="A181:A216" si="18">pdeName</f>
        <v>МЕБЕЛСИСТЕМ АД</v>
      </c>
      <c r="B181" s="627" t="str">
        <f t="shared" ref="B181:B216" si="19">pdeBulstat</f>
        <v>112011240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955</v>
      </c>
      <c r="H181" s="632">
        <f>'3-Отчет за паричния поток'!C11</f>
        <v>76</v>
      </c>
    </row>
    <row r="182" spans="1:8">
      <c r="A182" s="627" t="str">
        <f t="shared" si="18"/>
        <v>МЕБЕЛСИСТЕМ АД</v>
      </c>
      <c r="B182" s="627" t="str">
        <f t="shared" si="19"/>
        <v>112011240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955</v>
      </c>
      <c r="H182" s="632">
        <f>'3-Отчет за паричния поток'!C12</f>
        <v>-48</v>
      </c>
    </row>
    <row r="183" spans="1:8">
      <c r="A183" s="627" t="str">
        <f t="shared" si="18"/>
        <v>МЕБЕЛСИСТЕМ АД</v>
      </c>
      <c r="B183" s="627" t="str">
        <f t="shared" si="19"/>
        <v>112011240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955</v>
      </c>
      <c r="H183" s="632">
        <f>'3-Отчет за паричния поток'!C13</f>
        <v>0</v>
      </c>
    </row>
    <row r="184" spans="1:8">
      <c r="A184" s="627" t="str">
        <f t="shared" si="18"/>
        <v>МЕБЕЛСИСТЕМ АД</v>
      </c>
      <c r="B184" s="627" t="str">
        <f t="shared" si="19"/>
        <v>112011240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955</v>
      </c>
      <c r="H184" s="632">
        <f>'3-Отчет за паричния поток'!C14</f>
        <v>-40</v>
      </c>
    </row>
    <row r="185" spans="1:8">
      <c r="A185" s="627" t="str">
        <f t="shared" si="18"/>
        <v>МЕБЕЛСИСТЕМ АД</v>
      </c>
      <c r="B185" s="627" t="str">
        <f t="shared" si="19"/>
        <v>112011240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955</v>
      </c>
      <c r="H185" s="632">
        <f>'3-Отчет за паричния поток'!C15</f>
        <v>-1</v>
      </c>
    </row>
    <row r="186" spans="1:8">
      <c r="A186" s="627" t="str">
        <f t="shared" si="18"/>
        <v>МЕБЕЛСИСТЕМ АД</v>
      </c>
      <c r="B186" s="627" t="str">
        <f t="shared" si="19"/>
        <v>112011240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955</v>
      </c>
      <c r="H186" s="632">
        <f>'3-Отчет за паричния поток'!C16</f>
        <v>0</v>
      </c>
    </row>
    <row r="187" spans="1:8">
      <c r="A187" s="627" t="str">
        <f t="shared" si="18"/>
        <v>МЕБЕЛСИСТЕМ АД</v>
      </c>
      <c r="B187" s="627" t="str">
        <f t="shared" si="19"/>
        <v>112011240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955</v>
      </c>
      <c r="H187" s="632">
        <f>'3-Отчет за паричния поток'!C17</f>
        <v>0</v>
      </c>
    </row>
    <row r="188" spans="1:8">
      <c r="A188" s="627" t="str">
        <f t="shared" si="18"/>
        <v>МЕБЕЛСИСТЕМ АД</v>
      </c>
      <c r="B188" s="627" t="str">
        <f t="shared" si="19"/>
        <v>112011240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955</v>
      </c>
      <c r="H188" s="632">
        <f>'3-Отчет за паричния поток'!C18</f>
        <v>0</v>
      </c>
    </row>
    <row r="189" spans="1:8">
      <c r="A189" s="627" t="str">
        <f t="shared" si="18"/>
        <v>МЕБЕЛСИСТЕМ АД</v>
      </c>
      <c r="B189" s="627" t="str">
        <f t="shared" si="19"/>
        <v>112011240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955</v>
      </c>
      <c r="H189" s="632">
        <f>'3-Отчет за паричния поток'!C19</f>
        <v>0</v>
      </c>
    </row>
    <row r="190" spans="1:8">
      <c r="A190" s="627" t="str">
        <f t="shared" si="18"/>
        <v>МЕБЕЛСИСТЕМ АД</v>
      </c>
      <c r="B190" s="627" t="str">
        <f t="shared" si="19"/>
        <v>112011240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955</v>
      </c>
      <c r="H190" s="632">
        <f>'3-Отчет за паричния поток'!C20</f>
        <v>-6</v>
      </c>
    </row>
    <row r="191" spans="1:8">
      <c r="A191" s="627" t="str">
        <f t="shared" si="18"/>
        <v>МЕБЕЛСИСТЕМ АД</v>
      </c>
      <c r="B191" s="627" t="str">
        <f t="shared" si="19"/>
        <v>112011240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955</v>
      </c>
      <c r="H191" s="632">
        <f>'3-Отчет за паричния поток'!C21</f>
        <v>-19</v>
      </c>
    </row>
    <row r="192" spans="1:8">
      <c r="A192" s="627" t="str">
        <f t="shared" si="18"/>
        <v>МЕБЕЛСИСТЕМ АД</v>
      </c>
      <c r="B192" s="627" t="str">
        <f t="shared" si="19"/>
        <v>112011240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956</v>
      </c>
      <c r="H192" s="632">
        <f>'3-Отчет за паричния поток'!C23</f>
        <v>0</v>
      </c>
    </row>
    <row r="193" spans="1:8">
      <c r="A193" s="627" t="str">
        <f t="shared" si="18"/>
        <v>МЕБЕЛСИСТЕМ АД</v>
      </c>
      <c r="B193" s="627" t="str">
        <f t="shared" si="19"/>
        <v>112011240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956</v>
      </c>
      <c r="H193" s="632">
        <f>'3-Отчет за паричния поток'!C24</f>
        <v>0</v>
      </c>
    </row>
    <row r="194" spans="1:8">
      <c r="A194" s="627" t="str">
        <f t="shared" si="18"/>
        <v>МЕБЕЛСИСТЕМ АД</v>
      </c>
      <c r="B194" s="627" t="str">
        <f t="shared" si="19"/>
        <v>112011240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956</v>
      </c>
      <c r="H194" s="632">
        <f>'3-Отчет за паричния поток'!C25</f>
        <v>0</v>
      </c>
    </row>
    <row r="195" spans="1:8">
      <c r="A195" s="627" t="str">
        <f t="shared" si="18"/>
        <v>МЕБЕЛСИСТЕМ АД</v>
      </c>
      <c r="B195" s="627" t="str">
        <f t="shared" si="19"/>
        <v>112011240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956</v>
      </c>
      <c r="H195" s="632">
        <f>'3-Отчет за паричния поток'!C26</f>
        <v>0</v>
      </c>
    </row>
    <row r="196" spans="1:8">
      <c r="A196" s="627" t="str">
        <f t="shared" si="18"/>
        <v>МЕБЕЛСИСТЕМ АД</v>
      </c>
      <c r="B196" s="627" t="str">
        <f t="shared" si="19"/>
        <v>112011240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956</v>
      </c>
      <c r="H196" s="632">
        <f>'3-Отчет за паричния поток'!C27</f>
        <v>0</v>
      </c>
    </row>
    <row r="197" spans="1:8">
      <c r="A197" s="627" t="str">
        <f t="shared" si="18"/>
        <v>МЕБЕЛСИСТЕМ АД</v>
      </c>
      <c r="B197" s="627" t="str">
        <f t="shared" si="19"/>
        <v>112011240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956</v>
      </c>
      <c r="H197" s="632">
        <f>'3-Отчет за паричния поток'!C28</f>
        <v>0</v>
      </c>
    </row>
    <row r="198" spans="1:8">
      <c r="A198" s="627" t="str">
        <f t="shared" si="18"/>
        <v>МЕБЕЛСИСТЕМ АД</v>
      </c>
      <c r="B198" s="627" t="str">
        <f t="shared" si="19"/>
        <v>112011240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956</v>
      </c>
      <c r="H198" s="632">
        <f>'3-Отчет за паричния поток'!C29</f>
        <v>0</v>
      </c>
    </row>
    <row r="199" spans="1:8">
      <c r="A199" s="627" t="str">
        <f t="shared" si="18"/>
        <v>МЕБЕЛСИСТЕМ АД</v>
      </c>
      <c r="B199" s="627" t="str">
        <f t="shared" si="19"/>
        <v>112011240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956</v>
      </c>
      <c r="H199" s="632">
        <f>'3-Отчет за паричния поток'!C30</f>
        <v>0</v>
      </c>
    </row>
    <row r="200" spans="1:8">
      <c r="A200" s="627" t="str">
        <f t="shared" si="18"/>
        <v>МЕБЕЛСИСТЕМ АД</v>
      </c>
      <c r="B200" s="627" t="str">
        <f t="shared" si="19"/>
        <v>112011240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956</v>
      </c>
      <c r="H200" s="632">
        <f>'3-Отчет за паричния поток'!C31</f>
        <v>0</v>
      </c>
    </row>
    <row r="201" spans="1:8">
      <c r="A201" s="627" t="str">
        <f t="shared" si="18"/>
        <v>МЕБЕЛСИСТЕМ АД</v>
      </c>
      <c r="B201" s="627" t="str">
        <f t="shared" si="19"/>
        <v>112011240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956</v>
      </c>
      <c r="H201" s="632">
        <f>'3-Отчет за паричния поток'!C32</f>
        <v>0</v>
      </c>
    </row>
    <row r="202" spans="1:8">
      <c r="A202" s="627" t="str">
        <f t="shared" si="18"/>
        <v>МЕБЕЛСИСТЕМ АД</v>
      </c>
      <c r="B202" s="627" t="str">
        <f t="shared" si="19"/>
        <v>112011240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956</v>
      </c>
      <c r="H202" s="632">
        <f>'3-Отчет за паричния поток'!C33</f>
        <v>0</v>
      </c>
    </row>
    <row r="203" spans="1:8">
      <c r="A203" s="627" t="str">
        <f t="shared" si="18"/>
        <v>МЕБЕЛСИСТЕМ АД</v>
      </c>
      <c r="B203" s="627" t="str">
        <f t="shared" si="19"/>
        <v>112011240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957</v>
      </c>
      <c r="H203" s="632">
        <f>'3-Отчет за паричния поток'!C35</f>
        <v>0</v>
      </c>
    </row>
    <row r="204" spans="1:8">
      <c r="A204" s="627" t="str">
        <f t="shared" si="18"/>
        <v>МЕБЕЛСИСТЕМ АД</v>
      </c>
      <c r="B204" s="627" t="str">
        <f t="shared" si="19"/>
        <v>112011240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957</v>
      </c>
      <c r="H204" s="632">
        <f>'3-Отчет за паричния поток'!C36</f>
        <v>0</v>
      </c>
    </row>
    <row r="205" spans="1:8">
      <c r="A205" s="627" t="str">
        <f t="shared" si="18"/>
        <v>МЕБЕЛСИСТЕМ АД</v>
      </c>
      <c r="B205" s="627" t="str">
        <f t="shared" si="19"/>
        <v>112011240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957</v>
      </c>
      <c r="H205" s="632">
        <f>'3-Отчет за паричния поток'!C37</f>
        <v>30</v>
      </c>
    </row>
    <row r="206" spans="1:8">
      <c r="A206" s="627" t="str">
        <f t="shared" si="18"/>
        <v>МЕБЕЛСИСТЕМ АД</v>
      </c>
      <c r="B206" s="627" t="str">
        <f t="shared" si="19"/>
        <v>112011240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957</v>
      </c>
      <c r="H206" s="632">
        <f>'3-Отчет за паричния поток'!C38</f>
        <v>-4</v>
      </c>
    </row>
    <row r="207" spans="1:8">
      <c r="A207" s="627" t="str">
        <f t="shared" si="18"/>
        <v>МЕБЕЛСИСТЕМ АД</v>
      </c>
      <c r="B207" s="627" t="str">
        <f t="shared" si="19"/>
        <v>112011240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957</v>
      </c>
      <c r="H207" s="632">
        <f>'3-Отчет за паричния поток'!C39</f>
        <v>0</v>
      </c>
    </row>
    <row r="208" spans="1:8">
      <c r="A208" s="627" t="str">
        <f t="shared" si="18"/>
        <v>МЕБЕЛСИСТЕМ АД</v>
      </c>
      <c r="B208" s="627" t="str">
        <f t="shared" si="19"/>
        <v>112011240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957</v>
      </c>
      <c r="H208" s="632">
        <f>'3-Отчет за паричния поток'!C40</f>
        <v>-1</v>
      </c>
    </row>
    <row r="209" spans="1:8">
      <c r="A209" s="627" t="str">
        <f t="shared" si="18"/>
        <v>МЕБЕЛСИСТЕМ АД</v>
      </c>
      <c r="B209" s="627" t="str">
        <f t="shared" si="19"/>
        <v>112011240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957</v>
      </c>
      <c r="H209" s="632">
        <f>'3-Отчет за паричния поток'!C41</f>
        <v>0</v>
      </c>
    </row>
    <row r="210" spans="1:8">
      <c r="A210" s="627" t="str">
        <f t="shared" si="18"/>
        <v>МЕБЕЛСИСТЕМ АД</v>
      </c>
      <c r="B210" s="627" t="str">
        <f t="shared" si="19"/>
        <v>112011240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957</v>
      </c>
      <c r="H210" s="632">
        <f>'3-Отчет за паричния поток'!C42</f>
        <v>0</v>
      </c>
    </row>
    <row r="211" spans="1:8">
      <c r="A211" s="627" t="str">
        <f t="shared" si="18"/>
        <v>МЕБЕЛСИСТЕМ АД</v>
      </c>
      <c r="B211" s="627" t="str">
        <f t="shared" si="19"/>
        <v>112011240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957</v>
      </c>
      <c r="H211" s="632">
        <f>'3-Отчет за паричния поток'!C43</f>
        <v>25</v>
      </c>
    </row>
    <row r="212" spans="1:8">
      <c r="A212" s="627" t="str">
        <f t="shared" si="18"/>
        <v>МЕБЕЛСИСТЕМ АД</v>
      </c>
      <c r="B212" s="627" t="str">
        <f t="shared" si="19"/>
        <v>112011240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6</v>
      </c>
    </row>
    <row r="213" spans="1:8">
      <c r="A213" s="627" t="str">
        <f t="shared" si="18"/>
        <v>МЕБЕЛСИСТЕМ АД</v>
      </c>
      <c r="B213" s="627" t="str">
        <f t="shared" si="19"/>
        <v>112011240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0</v>
      </c>
    </row>
    <row r="214" spans="1:8">
      <c r="A214" s="627" t="str">
        <f t="shared" si="18"/>
        <v>МЕБЕЛСИСТЕМ АД</v>
      </c>
      <c r="B214" s="627" t="str">
        <f t="shared" si="19"/>
        <v>112011240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6</v>
      </c>
    </row>
    <row r="215" spans="1:8">
      <c r="A215" s="627" t="str">
        <f t="shared" si="18"/>
        <v>МЕБЕЛСИСТЕМ АД</v>
      </c>
      <c r="B215" s="627" t="str">
        <f t="shared" si="19"/>
        <v>112011240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6</v>
      </c>
    </row>
    <row r="216" spans="1:8">
      <c r="A216" s="627" t="str">
        <f t="shared" si="18"/>
        <v>МЕБЕЛСИСТЕМ АД</v>
      </c>
      <c r="B216" s="627" t="str">
        <f t="shared" si="19"/>
        <v>112011240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958</v>
      </c>
      <c r="G217" s="628"/>
      <c r="H217" s="628"/>
    </row>
    <row r="218" spans="1:8">
      <c r="A218" s="627" t="str">
        <f t="shared" ref="A218:A281" si="21">pdeName</f>
        <v>МЕБЕЛСИСТЕМ АД</v>
      </c>
      <c r="B218" s="627" t="str">
        <f t="shared" ref="B218:B281" si="22">pdeBulstat</f>
        <v>112011240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29</v>
      </c>
    </row>
    <row r="219" spans="1:8">
      <c r="A219" s="627" t="str">
        <f t="shared" si="21"/>
        <v>МЕБЕЛСИСТЕМ АД</v>
      </c>
      <c r="B219" s="627" t="str">
        <f t="shared" si="22"/>
        <v>112011240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МЕБЕЛСИСТЕМ АД</v>
      </c>
      <c r="B220" s="627" t="str">
        <f t="shared" si="22"/>
        <v>112011240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МЕБЕЛСИСТЕМ АД</v>
      </c>
      <c r="B221" s="627" t="str">
        <f t="shared" si="22"/>
        <v>112011240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МЕБЕЛСИСТЕМ АД</v>
      </c>
      <c r="B222" s="627" t="str">
        <f t="shared" si="22"/>
        <v>112011240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29</v>
      </c>
    </row>
    <row r="223" spans="1:8">
      <c r="A223" s="627" t="str">
        <f t="shared" si="21"/>
        <v>МЕБЕЛСИСТЕМ АД</v>
      </c>
      <c r="B223" s="627" t="str">
        <f t="shared" si="22"/>
        <v>112011240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МЕБЕЛСИСТЕМ АД</v>
      </c>
      <c r="B224" s="627" t="str">
        <f t="shared" si="22"/>
        <v>112011240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МЕБЕЛСИСТЕМ АД</v>
      </c>
      <c r="B225" s="627" t="str">
        <f t="shared" si="22"/>
        <v>112011240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МЕБЕЛСИСТЕМ АД</v>
      </c>
      <c r="B226" s="627" t="str">
        <f t="shared" si="22"/>
        <v>112011240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МЕБЕЛСИСТЕМ АД</v>
      </c>
      <c r="B227" s="627" t="str">
        <f t="shared" si="22"/>
        <v>112011240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МЕБЕЛСИСТЕМ АД</v>
      </c>
      <c r="B228" s="627" t="str">
        <f t="shared" si="22"/>
        <v>112011240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МЕБЕЛСИСТЕМ АД</v>
      </c>
      <c r="B229" s="627" t="str">
        <f t="shared" si="22"/>
        <v>112011240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МЕБЕЛСИСТЕМ АД</v>
      </c>
      <c r="B230" s="627" t="str">
        <f t="shared" si="22"/>
        <v>112011240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МЕБЕЛСИСТЕМ АД</v>
      </c>
      <c r="B231" s="627" t="str">
        <f t="shared" si="22"/>
        <v>112011240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МЕБЕЛСИСТЕМ АД</v>
      </c>
      <c r="B232" s="627" t="str">
        <f t="shared" si="22"/>
        <v>112011240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МЕБЕЛСИСТЕМ АД</v>
      </c>
      <c r="B233" s="627" t="str">
        <f t="shared" si="22"/>
        <v>112011240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МЕБЕЛСИСТЕМ АД</v>
      </c>
      <c r="B234" s="627" t="str">
        <f t="shared" si="22"/>
        <v>112011240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МЕБЕЛСИСТЕМ АД</v>
      </c>
      <c r="B235" s="627" t="str">
        <f t="shared" si="22"/>
        <v>112011240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МЕБЕЛСИСТЕМ АД</v>
      </c>
      <c r="B236" s="627" t="str">
        <f t="shared" si="22"/>
        <v>112011240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29</v>
      </c>
    </row>
    <row r="237" spans="1:8">
      <c r="A237" s="627" t="str">
        <f t="shared" si="21"/>
        <v>МЕБЕЛСИСТЕМ АД</v>
      </c>
      <c r="B237" s="627" t="str">
        <f t="shared" si="22"/>
        <v>112011240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МЕБЕЛСИСТЕМ АД</v>
      </c>
      <c r="B238" s="627" t="str">
        <f t="shared" si="22"/>
        <v>112011240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МЕБЕЛСИСТЕМ АД</v>
      </c>
      <c r="B239" s="627" t="str">
        <f t="shared" si="22"/>
        <v>112011240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29</v>
      </c>
    </row>
    <row r="240" spans="1:8">
      <c r="A240" s="627" t="str">
        <f t="shared" si="21"/>
        <v>МЕБЕЛСИСТЕМ АД</v>
      </c>
      <c r="B240" s="627" t="str">
        <f t="shared" si="22"/>
        <v>112011240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МЕБЕЛСИСТЕМ АД</v>
      </c>
      <c r="B241" s="627" t="str">
        <f t="shared" si="22"/>
        <v>112011240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МЕБЕЛСИСТЕМ АД</v>
      </c>
      <c r="B242" s="627" t="str">
        <f t="shared" si="22"/>
        <v>112011240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МЕБЕЛСИСТЕМ АД</v>
      </c>
      <c r="B243" s="627" t="str">
        <f t="shared" si="22"/>
        <v>112011240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МЕБЕЛСИСТЕМ АД</v>
      </c>
      <c r="B244" s="627" t="str">
        <f t="shared" si="22"/>
        <v>112011240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МЕБЕЛСИСТЕМ АД</v>
      </c>
      <c r="B245" s="627" t="str">
        <f t="shared" si="22"/>
        <v>112011240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МЕБЕЛСИСТЕМ АД</v>
      </c>
      <c r="B246" s="627" t="str">
        <f t="shared" si="22"/>
        <v>112011240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МЕБЕЛСИСТЕМ АД</v>
      </c>
      <c r="B247" s="627" t="str">
        <f t="shared" si="22"/>
        <v>112011240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МЕБЕЛСИСТЕМ АД</v>
      </c>
      <c r="B248" s="627" t="str">
        <f t="shared" si="22"/>
        <v>112011240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МЕБЕЛСИСТЕМ АД</v>
      </c>
      <c r="B249" s="627" t="str">
        <f t="shared" si="22"/>
        <v>112011240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МЕБЕЛСИСТЕМ АД</v>
      </c>
      <c r="B250" s="627" t="str">
        <f t="shared" si="22"/>
        <v>112011240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МЕБЕЛСИСТЕМ АД</v>
      </c>
      <c r="B251" s="627" t="str">
        <f t="shared" si="22"/>
        <v>112011240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МЕБЕЛСИСТЕМ АД</v>
      </c>
      <c r="B252" s="627" t="str">
        <f t="shared" si="22"/>
        <v>112011240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МЕБЕЛСИСТЕМ АД</v>
      </c>
      <c r="B253" s="627" t="str">
        <f t="shared" si="22"/>
        <v>112011240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МЕБЕЛСИСТЕМ АД</v>
      </c>
      <c r="B254" s="627" t="str">
        <f t="shared" si="22"/>
        <v>112011240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МЕБЕЛСИСТЕМ АД</v>
      </c>
      <c r="B255" s="627" t="str">
        <f t="shared" si="22"/>
        <v>112011240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МЕБЕЛСИСТЕМ АД</v>
      </c>
      <c r="B256" s="627" t="str">
        <f t="shared" si="22"/>
        <v>112011240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МЕБЕЛСИСТЕМ АД</v>
      </c>
      <c r="B257" s="627" t="str">
        <f t="shared" si="22"/>
        <v>112011240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МЕБЕЛСИСТЕМ АД</v>
      </c>
      <c r="B258" s="627" t="str">
        <f t="shared" si="22"/>
        <v>112011240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МЕБЕЛСИСТЕМ АД</v>
      </c>
      <c r="B259" s="627" t="str">
        <f t="shared" si="22"/>
        <v>112011240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МЕБЕЛСИСТЕМ АД</v>
      </c>
      <c r="B260" s="627" t="str">
        <f t="shared" si="22"/>
        <v>112011240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МЕБЕЛСИСТЕМ АД</v>
      </c>
      <c r="B261" s="627" t="str">
        <f t="shared" si="22"/>
        <v>112011240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МЕБЕЛСИСТЕМ АД</v>
      </c>
      <c r="B262" s="627" t="str">
        <f t="shared" si="22"/>
        <v>112011240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1399</v>
      </c>
    </row>
    <row r="263" spans="1:8">
      <c r="A263" s="627" t="str">
        <f t="shared" si="21"/>
        <v>МЕБЕЛСИСТЕМ АД</v>
      </c>
      <c r="B263" s="627" t="str">
        <f t="shared" si="22"/>
        <v>112011240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МЕБЕЛСИСТЕМ АД</v>
      </c>
      <c r="B264" s="627" t="str">
        <f t="shared" si="22"/>
        <v>112011240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МЕБЕЛСИСТЕМ АД</v>
      </c>
      <c r="B265" s="627" t="str">
        <f t="shared" si="22"/>
        <v>112011240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МЕБЕЛСИСТЕМ АД</v>
      </c>
      <c r="B266" s="627" t="str">
        <f t="shared" si="22"/>
        <v>112011240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1399</v>
      </c>
    </row>
    <row r="267" spans="1:8">
      <c r="A267" s="627" t="str">
        <f t="shared" si="21"/>
        <v>МЕБЕЛСИСТЕМ АД</v>
      </c>
      <c r="B267" s="627" t="str">
        <f t="shared" si="22"/>
        <v>112011240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МЕБЕЛСИСТЕМ АД</v>
      </c>
      <c r="B268" s="627" t="str">
        <f t="shared" si="22"/>
        <v>112011240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МЕБЕЛСИСТЕМ АД</v>
      </c>
      <c r="B269" s="627" t="str">
        <f t="shared" si="22"/>
        <v>112011240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МЕБЕЛСИСТЕМ АД</v>
      </c>
      <c r="B270" s="627" t="str">
        <f t="shared" si="22"/>
        <v>112011240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МЕБЕЛСИСТЕМ АД</v>
      </c>
      <c r="B271" s="627" t="str">
        <f t="shared" si="22"/>
        <v>112011240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МЕБЕЛСИСТЕМ АД</v>
      </c>
      <c r="B272" s="627" t="str">
        <f t="shared" si="22"/>
        <v>112011240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МЕБЕЛСИСТЕМ АД</v>
      </c>
      <c r="B273" s="627" t="str">
        <f t="shared" si="22"/>
        <v>112011240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МЕБЕЛСИСТЕМ АД</v>
      </c>
      <c r="B274" s="627" t="str">
        <f t="shared" si="22"/>
        <v>112011240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МЕБЕЛСИСТЕМ АД</v>
      </c>
      <c r="B275" s="627" t="str">
        <f t="shared" si="22"/>
        <v>112011240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МЕБЕЛСИСТЕМ АД</v>
      </c>
      <c r="B276" s="627" t="str">
        <f t="shared" si="22"/>
        <v>112011240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МЕБЕЛСИСТЕМ АД</v>
      </c>
      <c r="B277" s="627" t="str">
        <f t="shared" si="22"/>
        <v>112011240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МЕБЕЛСИСТЕМ АД</v>
      </c>
      <c r="B278" s="627" t="str">
        <f t="shared" si="22"/>
        <v>112011240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МЕБЕЛСИСТЕМ АД</v>
      </c>
      <c r="B279" s="627" t="str">
        <f t="shared" si="22"/>
        <v>112011240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МЕБЕЛСИСТЕМ АД</v>
      </c>
      <c r="B280" s="627" t="str">
        <f t="shared" si="22"/>
        <v>112011240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1399</v>
      </c>
    </row>
    <row r="281" spans="1:8">
      <c r="A281" s="627" t="str">
        <f t="shared" si="21"/>
        <v>МЕБЕЛСИСТЕМ АД</v>
      </c>
      <c r="B281" s="627" t="str">
        <f t="shared" si="22"/>
        <v>112011240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МЕБЕЛСИСТЕМ АД</v>
      </c>
      <c r="B282" s="627" t="str">
        <f t="shared" ref="B282:B345" si="25">pdeBulstat</f>
        <v>112011240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МЕБЕЛСИСТЕМ АД</v>
      </c>
      <c r="B283" s="627" t="str">
        <f t="shared" si="25"/>
        <v>112011240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1399</v>
      </c>
    </row>
    <row r="284" spans="1:8">
      <c r="A284" s="627" t="str">
        <f t="shared" si="24"/>
        <v>МЕБЕЛСИСТЕМ АД</v>
      </c>
      <c r="B284" s="627" t="str">
        <f t="shared" si="25"/>
        <v>112011240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7</v>
      </c>
    </row>
    <row r="285" spans="1:8">
      <c r="A285" s="627" t="str">
        <f t="shared" si="24"/>
        <v>МЕБЕЛСИСТЕМ АД</v>
      </c>
      <c r="B285" s="627" t="str">
        <f t="shared" si="25"/>
        <v>112011240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МЕБЕЛСИСТЕМ АД</v>
      </c>
      <c r="B286" s="627" t="str">
        <f t="shared" si="25"/>
        <v>112011240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МЕБЕЛСИСТЕМ АД</v>
      </c>
      <c r="B287" s="627" t="str">
        <f t="shared" si="25"/>
        <v>112011240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МЕБЕЛСИСТЕМ АД</v>
      </c>
      <c r="B288" s="627" t="str">
        <f t="shared" si="25"/>
        <v>112011240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7</v>
      </c>
    </row>
    <row r="289" spans="1:8">
      <c r="A289" s="627" t="str">
        <f t="shared" si="24"/>
        <v>МЕБЕЛСИСТЕМ АД</v>
      </c>
      <c r="B289" s="627" t="str">
        <f t="shared" si="25"/>
        <v>112011240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МЕБЕЛСИСТЕМ АД</v>
      </c>
      <c r="B290" s="627" t="str">
        <f t="shared" si="25"/>
        <v>112011240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МЕБЕЛСИСТЕМ АД</v>
      </c>
      <c r="B291" s="627" t="str">
        <f t="shared" si="25"/>
        <v>112011240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МЕБЕЛСИСТЕМ АД</v>
      </c>
      <c r="B292" s="627" t="str">
        <f t="shared" si="25"/>
        <v>112011240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МЕБЕЛСИСТЕМ АД</v>
      </c>
      <c r="B293" s="627" t="str">
        <f t="shared" si="25"/>
        <v>112011240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МЕБЕЛСИСТЕМ АД</v>
      </c>
      <c r="B294" s="627" t="str">
        <f t="shared" si="25"/>
        <v>112011240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МЕБЕЛСИСТЕМ АД</v>
      </c>
      <c r="B295" s="627" t="str">
        <f t="shared" si="25"/>
        <v>112011240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МЕБЕЛСИСТЕМ АД</v>
      </c>
      <c r="B296" s="627" t="str">
        <f t="shared" si="25"/>
        <v>112011240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МЕБЕЛСИСТЕМ АД</v>
      </c>
      <c r="B297" s="627" t="str">
        <f t="shared" si="25"/>
        <v>112011240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МЕБЕЛСИСТЕМ АД</v>
      </c>
      <c r="B298" s="627" t="str">
        <f t="shared" si="25"/>
        <v>112011240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МЕБЕЛСИСТЕМ АД</v>
      </c>
      <c r="B299" s="627" t="str">
        <f t="shared" si="25"/>
        <v>112011240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МЕБЕЛСИСТЕМ АД</v>
      </c>
      <c r="B300" s="627" t="str">
        <f t="shared" si="25"/>
        <v>112011240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МЕБЕЛСИСТЕМ АД</v>
      </c>
      <c r="B301" s="627" t="str">
        <f t="shared" si="25"/>
        <v>112011240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МЕБЕЛСИСТЕМ АД</v>
      </c>
      <c r="B302" s="627" t="str">
        <f t="shared" si="25"/>
        <v>112011240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7</v>
      </c>
    </row>
    <row r="303" spans="1:8">
      <c r="A303" s="627" t="str">
        <f t="shared" si="24"/>
        <v>МЕБЕЛСИСТЕМ АД</v>
      </c>
      <c r="B303" s="627" t="str">
        <f t="shared" si="25"/>
        <v>112011240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МЕБЕЛСИСТЕМ АД</v>
      </c>
      <c r="B304" s="627" t="str">
        <f t="shared" si="25"/>
        <v>112011240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МЕБЕЛСИСТЕМ АД</v>
      </c>
      <c r="B305" s="627" t="str">
        <f t="shared" si="25"/>
        <v>112011240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7</v>
      </c>
    </row>
    <row r="306" spans="1:8">
      <c r="A306" s="627" t="str">
        <f t="shared" si="24"/>
        <v>МЕБЕЛСИСТЕМ АД</v>
      </c>
      <c r="B306" s="627" t="str">
        <f t="shared" si="25"/>
        <v>112011240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МЕБЕЛСИСТЕМ АД</v>
      </c>
      <c r="B307" s="627" t="str">
        <f t="shared" si="25"/>
        <v>112011240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МЕБЕЛСИСТЕМ АД</v>
      </c>
      <c r="B308" s="627" t="str">
        <f t="shared" si="25"/>
        <v>112011240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МЕБЕЛСИСТЕМ АД</v>
      </c>
      <c r="B309" s="627" t="str">
        <f t="shared" si="25"/>
        <v>112011240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МЕБЕЛСИСТЕМ АД</v>
      </c>
      <c r="B310" s="627" t="str">
        <f t="shared" si="25"/>
        <v>112011240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МЕБЕЛСИСТЕМ АД</v>
      </c>
      <c r="B311" s="627" t="str">
        <f t="shared" si="25"/>
        <v>112011240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МЕБЕЛСИСТЕМ АД</v>
      </c>
      <c r="B312" s="627" t="str">
        <f t="shared" si="25"/>
        <v>112011240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МЕБЕЛСИСТЕМ АД</v>
      </c>
      <c r="B313" s="627" t="str">
        <f t="shared" si="25"/>
        <v>112011240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МЕБЕЛСИСТЕМ АД</v>
      </c>
      <c r="B314" s="627" t="str">
        <f t="shared" si="25"/>
        <v>112011240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МЕБЕЛСИСТЕМ АД</v>
      </c>
      <c r="B315" s="627" t="str">
        <f t="shared" si="25"/>
        <v>112011240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МЕБЕЛСИСТЕМ АД</v>
      </c>
      <c r="B316" s="627" t="str">
        <f t="shared" si="25"/>
        <v>112011240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МЕБЕЛСИСТЕМ АД</v>
      </c>
      <c r="B317" s="627" t="str">
        <f t="shared" si="25"/>
        <v>112011240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МЕБЕЛСИСТЕМ АД</v>
      </c>
      <c r="B318" s="627" t="str">
        <f t="shared" si="25"/>
        <v>112011240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МЕБЕЛСИСТЕМ АД</v>
      </c>
      <c r="B319" s="627" t="str">
        <f t="shared" si="25"/>
        <v>112011240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МЕБЕЛСИСТЕМ АД</v>
      </c>
      <c r="B320" s="627" t="str">
        <f t="shared" si="25"/>
        <v>112011240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МЕБЕЛСИСТЕМ АД</v>
      </c>
      <c r="B321" s="627" t="str">
        <f t="shared" si="25"/>
        <v>112011240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МЕБЕЛСИСТЕМ АД</v>
      </c>
      <c r="B322" s="627" t="str">
        <f t="shared" si="25"/>
        <v>112011240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МЕБЕЛСИСТЕМ АД</v>
      </c>
      <c r="B323" s="627" t="str">
        <f t="shared" si="25"/>
        <v>112011240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МЕБЕЛСИСТЕМ АД</v>
      </c>
      <c r="B324" s="627" t="str">
        <f t="shared" si="25"/>
        <v>112011240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МЕБЕЛСИСТЕМ АД</v>
      </c>
      <c r="B325" s="627" t="str">
        <f t="shared" si="25"/>
        <v>112011240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МЕБЕЛСИСТЕМ АД</v>
      </c>
      <c r="B326" s="627" t="str">
        <f t="shared" si="25"/>
        <v>112011240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МЕБЕЛСИСТЕМ АД</v>
      </c>
      <c r="B327" s="627" t="str">
        <f t="shared" si="25"/>
        <v>112011240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МЕБЕЛСИСТЕМ АД</v>
      </c>
      <c r="B328" s="627" t="str">
        <f t="shared" si="25"/>
        <v>112011240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259</v>
      </c>
    </row>
    <row r="329" spans="1:8">
      <c r="A329" s="627" t="str">
        <f t="shared" si="24"/>
        <v>МЕБЕЛСИСТЕМ АД</v>
      </c>
      <c r="B329" s="627" t="str">
        <f t="shared" si="25"/>
        <v>112011240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МЕБЕЛСИСТЕМ АД</v>
      </c>
      <c r="B330" s="627" t="str">
        <f t="shared" si="25"/>
        <v>112011240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МЕБЕЛСИСТЕМ АД</v>
      </c>
      <c r="B331" s="627" t="str">
        <f t="shared" si="25"/>
        <v>112011240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МЕБЕЛСИСТЕМ АД</v>
      </c>
      <c r="B332" s="627" t="str">
        <f t="shared" si="25"/>
        <v>112011240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259</v>
      </c>
    </row>
    <row r="333" spans="1:8">
      <c r="A333" s="627" t="str">
        <f t="shared" si="24"/>
        <v>МЕБЕЛСИСТЕМ АД</v>
      </c>
      <c r="B333" s="627" t="str">
        <f t="shared" si="25"/>
        <v>112011240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МЕБЕЛСИСТЕМ АД</v>
      </c>
      <c r="B334" s="627" t="str">
        <f t="shared" si="25"/>
        <v>112011240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МЕБЕЛСИСТЕМ АД</v>
      </c>
      <c r="B335" s="627" t="str">
        <f t="shared" si="25"/>
        <v>112011240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МЕБЕЛСИСТЕМ АД</v>
      </c>
      <c r="B336" s="627" t="str">
        <f t="shared" si="25"/>
        <v>112011240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МЕБЕЛСИСТЕМ АД</v>
      </c>
      <c r="B337" s="627" t="str">
        <f t="shared" si="25"/>
        <v>112011240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МЕБЕЛСИСТЕМ АД</v>
      </c>
      <c r="B338" s="627" t="str">
        <f t="shared" si="25"/>
        <v>112011240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МЕБЕЛСИСТЕМ АД</v>
      </c>
      <c r="B339" s="627" t="str">
        <f t="shared" si="25"/>
        <v>112011240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МЕБЕЛСИСТЕМ АД</v>
      </c>
      <c r="B340" s="627" t="str">
        <f t="shared" si="25"/>
        <v>112011240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МЕБЕЛСИСТЕМ АД</v>
      </c>
      <c r="B341" s="627" t="str">
        <f t="shared" si="25"/>
        <v>112011240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МЕБЕЛСИСТЕМ АД</v>
      </c>
      <c r="B342" s="627" t="str">
        <f t="shared" si="25"/>
        <v>112011240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МЕБЕЛСИСТЕМ АД</v>
      </c>
      <c r="B343" s="627" t="str">
        <f t="shared" si="25"/>
        <v>112011240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МЕБЕЛСИСТЕМ АД</v>
      </c>
      <c r="B344" s="627" t="str">
        <f t="shared" si="25"/>
        <v>112011240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МЕБЕЛСИСТЕМ АД</v>
      </c>
      <c r="B345" s="627" t="str">
        <f t="shared" si="25"/>
        <v>112011240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МЕБЕЛСИСТЕМ АД</v>
      </c>
      <c r="B346" s="627" t="str">
        <f t="shared" ref="B346:B409" si="28">pdeBulstat</f>
        <v>112011240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259</v>
      </c>
    </row>
    <row r="347" spans="1:8">
      <c r="A347" s="627" t="str">
        <f t="shared" si="27"/>
        <v>МЕБЕЛСИСТЕМ АД</v>
      </c>
      <c r="B347" s="627" t="str">
        <f t="shared" si="28"/>
        <v>112011240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МЕБЕЛСИСТЕМ АД</v>
      </c>
      <c r="B348" s="627" t="str">
        <f t="shared" si="28"/>
        <v>112011240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МЕБЕЛСИСТЕМ АД</v>
      </c>
      <c r="B349" s="627" t="str">
        <f t="shared" si="28"/>
        <v>112011240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259</v>
      </c>
    </row>
    <row r="350" spans="1:8">
      <c r="A350" s="627" t="str">
        <f t="shared" si="27"/>
        <v>МЕБЕЛСИСТЕМ АД</v>
      </c>
      <c r="B350" s="627" t="str">
        <f t="shared" si="28"/>
        <v>112011240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118</v>
      </c>
    </row>
    <row r="351" spans="1:8">
      <c r="A351" s="627" t="str">
        <f t="shared" si="27"/>
        <v>МЕБЕЛСИСТЕМ АД</v>
      </c>
      <c r="B351" s="627" t="str">
        <f t="shared" si="28"/>
        <v>112011240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МЕБЕЛСИСТЕМ АД</v>
      </c>
      <c r="B352" s="627" t="str">
        <f t="shared" si="28"/>
        <v>112011240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МЕБЕЛСИСТЕМ АД</v>
      </c>
      <c r="B353" s="627" t="str">
        <f t="shared" si="28"/>
        <v>112011240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МЕБЕЛСИСТЕМ АД</v>
      </c>
      <c r="B354" s="627" t="str">
        <f t="shared" si="28"/>
        <v>112011240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118</v>
      </c>
    </row>
    <row r="355" spans="1:8">
      <c r="A355" s="627" t="str">
        <f t="shared" si="27"/>
        <v>МЕБЕЛСИСТЕМ АД</v>
      </c>
      <c r="B355" s="627" t="str">
        <f t="shared" si="28"/>
        <v>112011240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МЕБЕЛСИСТЕМ АД</v>
      </c>
      <c r="B356" s="627" t="str">
        <f t="shared" si="28"/>
        <v>112011240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МЕБЕЛСИСТЕМ АД</v>
      </c>
      <c r="B357" s="627" t="str">
        <f t="shared" si="28"/>
        <v>112011240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МЕБЕЛСИСТЕМ АД</v>
      </c>
      <c r="B358" s="627" t="str">
        <f t="shared" si="28"/>
        <v>112011240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МЕБЕЛСИСТЕМ АД</v>
      </c>
      <c r="B359" s="627" t="str">
        <f t="shared" si="28"/>
        <v>112011240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МЕБЕЛСИСТЕМ АД</v>
      </c>
      <c r="B360" s="627" t="str">
        <f t="shared" si="28"/>
        <v>112011240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МЕБЕЛСИСТЕМ АД</v>
      </c>
      <c r="B361" s="627" t="str">
        <f t="shared" si="28"/>
        <v>112011240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МЕБЕЛСИСТЕМ АД</v>
      </c>
      <c r="B362" s="627" t="str">
        <f t="shared" si="28"/>
        <v>112011240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МЕБЕЛСИСТЕМ АД</v>
      </c>
      <c r="B363" s="627" t="str">
        <f t="shared" si="28"/>
        <v>112011240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МЕБЕЛСИСТЕМ АД</v>
      </c>
      <c r="B364" s="627" t="str">
        <f t="shared" si="28"/>
        <v>112011240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МЕБЕЛСИСТЕМ АД</v>
      </c>
      <c r="B365" s="627" t="str">
        <f t="shared" si="28"/>
        <v>112011240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МЕБЕЛСИСТЕМ АД</v>
      </c>
      <c r="B366" s="627" t="str">
        <f t="shared" si="28"/>
        <v>112011240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МЕБЕЛСИСТЕМ АД</v>
      </c>
      <c r="B367" s="627" t="str">
        <f t="shared" si="28"/>
        <v>112011240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МЕБЕЛСИСТЕМ АД</v>
      </c>
      <c r="B368" s="627" t="str">
        <f t="shared" si="28"/>
        <v>112011240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118</v>
      </c>
    </row>
    <row r="369" spans="1:8">
      <c r="A369" s="627" t="str">
        <f t="shared" si="27"/>
        <v>МЕБЕЛСИСТЕМ АД</v>
      </c>
      <c r="B369" s="627" t="str">
        <f t="shared" si="28"/>
        <v>112011240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МЕБЕЛСИСТЕМ АД</v>
      </c>
      <c r="B370" s="627" t="str">
        <f t="shared" si="28"/>
        <v>112011240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МЕБЕЛСИСТЕМ АД</v>
      </c>
      <c r="B371" s="627" t="str">
        <f t="shared" si="28"/>
        <v>112011240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118</v>
      </c>
    </row>
    <row r="372" spans="1:8">
      <c r="A372" s="627" t="str">
        <f t="shared" si="27"/>
        <v>МЕБЕЛСИСТЕМ АД</v>
      </c>
      <c r="B372" s="627" t="str">
        <f t="shared" si="28"/>
        <v>112011240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-701</v>
      </c>
    </row>
    <row r="373" spans="1:8">
      <c r="A373" s="627" t="str">
        <f t="shared" si="27"/>
        <v>МЕБЕЛСИСТЕМ АД</v>
      </c>
      <c r="B373" s="627" t="str">
        <f t="shared" si="28"/>
        <v>112011240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МЕБЕЛСИСТЕМ АД</v>
      </c>
      <c r="B374" s="627" t="str">
        <f t="shared" si="28"/>
        <v>112011240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МЕБЕЛСИСТЕМ АД</v>
      </c>
      <c r="B375" s="627" t="str">
        <f t="shared" si="28"/>
        <v>112011240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МЕБЕЛСИСТЕМ АД</v>
      </c>
      <c r="B376" s="627" t="str">
        <f t="shared" si="28"/>
        <v>112011240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-701</v>
      </c>
    </row>
    <row r="377" spans="1:8">
      <c r="A377" s="627" t="str">
        <f t="shared" si="27"/>
        <v>МЕБЕЛСИСТЕМ АД</v>
      </c>
      <c r="B377" s="627" t="str">
        <f t="shared" si="28"/>
        <v>112011240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-43</v>
      </c>
    </row>
    <row r="378" spans="1:8">
      <c r="A378" s="627" t="str">
        <f t="shared" si="27"/>
        <v>МЕБЕЛСИСТЕМ АД</v>
      </c>
      <c r="B378" s="627" t="str">
        <f t="shared" si="28"/>
        <v>112011240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МЕБЕЛСИСТЕМ АД</v>
      </c>
      <c r="B379" s="627" t="str">
        <f t="shared" si="28"/>
        <v>112011240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МЕБЕЛСИСТЕМ АД</v>
      </c>
      <c r="B380" s="627" t="str">
        <f t="shared" si="28"/>
        <v>112011240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МЕБЕЛСИСТЕМ АД</v>
      </c>
      <c r="B381" s="627" t="str">
        <f t="shared" si="28"/>
        <v>112011240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МЕБЕЛСИСТЕМ АД</v>
      </c>
      <c r="B382" s="627" t="str">
        <f t="shared" si="28"/>
        <v>112011240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МЕБЕЛСИСТЕМ АД</v>
      </c>
      <c r="B383" s="627" t="str">
        <f t="shared" si="28"/>
        <v>112011240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МЕБЕЛСИСТЕМ АД</v>
      </c>
      <c r="B384" s="627" t="str">
        <f t="shared" si="28"/>
        <v>112011240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МЕБЕЛСИСТЕМ АД</v>
      </c>
      <c r="B385" s="627" t="str">
        <f t="shared" si="28"/>
        <v>112011240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МЕБЕЛСИСТЕМ АД</v>
      </c>
      <c r="B386" s="627" t="str">
        <f t="shared" si="28"/>
        <v>112011240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МЕБЕЛСИСТЕМ АД</v>
      </c>
      <c r="B387" s="627" t="str">
        <f t="shared" si="28"/>
        <v>112011240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МЕБЕЛСИСТЕМ АД</v>
      </c>
      <c r="B388" s="627" t="str">
        <f t="shared" si="28"/>
        <v>112011240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МЕБЕЛСИСТЕМ АД</v>
      </c>
      <c r="B389" s="627" t="str">
        <f t="shared" si="28"/>
        <v>112011240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МЕБЕЛСИСТЕМ АД</v>
      </c>
      <c r="B390" s="627" t="str">
        <f t="shared" si="28"/>
        <v>112011240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-744</v>
      </c>
    </row>
    <row r="391" spans="1:8">
      <c r="A391" s="627" t="str">
        <f t="shared" si="27"/>
        <v>МЕБЕЛСИСТЕМ АД</v>
      </c>
      <c r="B391" s="627" t="str">
        <f t="shared" si="28"/>
        <v>112011240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МЕБЕЛСИСТЕМ АД</v>
      </c>
      <c r="B392" s="627" t="str">
        <f t="shared" si="28"/>
        <v>112011240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МЕБЕЛСИСТЕМ АД</v>
      </c>
      <c r="B393" s="627" t="str">
        <f t="shared" si="28"/>
        <v>112011240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-744</v>
      </c>
    </row>
    <row r="394" spans="1:8">
      <c r="A394" s="627" t="str">
        <f t="shared" si="27"/>
        <v>МЕБЕЛСИСТЕМ АД</v>
      </c>
      <c r="B394" s="627" t="str">
        <f t="shared" si="28"/>
        <v>112011240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МЕБЕЛСИСТЕМ АД</v>
      </c>
      <c r="B395" s="627" t="str">
        <f t="shared" si="28"/>
        <v>112011240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МЕБЕЛСИСТЕМ АД</v>
      </c>
      <c r="B396" s="627" t="str">
        <f t="shared" si="28"/>
        <v>112011240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МЕБЕЛСИСТЕМ АД</v>
      </c>
      <c r="B397" s="627" t="str">
        <f t="shared" si="28"/>
        <v>112011240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МЕБЕЛСИСТЕМ АД</v>
      </c>
      <c r="B398" s="627" t="str">
        <f t="shared" si="28"/>
        <v>112011240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МЕБЕЛСИСТЕМ АД</v>
      </c>
      <c r="B399" s="627" t="str">
        <f t="shared" si="28"/>
        <v>112011240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МЕБЕЛСИСТЕМ АД</v>
      </c>
      <c r="B400" s="627" t="str">
        <f t="shared" si="28"/>
        <v>112011240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МЕБЕЛСИСТЕМ АД</v>
      </c>
      <c r="B401" s="627" t="str">
        <f t="shared" si="28"/>
        <v>112011240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МЕБЕЛСИСТЕМ АД</v>
      </c>
      <c r="B402" s="627" t="str">
        <f t="shared" si="28"/>
        <v>112011240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МЕБЕЛСИСТЕМ АД</v>
      </c>
      <c r="B403" s="627" t="str">
        <f t="shared" si="28"/>
        <v>112011240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МЕБЕЛСИСТЕМ АД</v>
      </c>
      <c r="B404" s="627" t="str">
        <f t="shared" si="28"/>
        <v>112011240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МЕБЕЛСИСТЕМ АД</v>
      </c>
      <c r="B405" s="627" t="str">
        <f t="shared" si="28"/>
        <v>112011240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МЕБЕЛСИСТЕМ АД</v>
      </c>
      <c r="B406" s="627" t="str">
        <f t="shared" si="28"/>
        <v>112011240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МЕБЕЛСИСТЕМ АД</v>
      </c>
      <c r="B407" s="627" t="str">
        <f t="shared" si="28"/>
        <v>112011240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МЕБЕЛСИСТЕМ АД</v>
      </c>
      <c r="B408" s="627" t="str">
        <f t="shared" si="28"/>
        <v>112011240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МЕБЕЛСИСТЕМ АД</v>
      </c>
      <c r="B409" s="627" t="str">
        <f t="shared" si="28"/>
        <v>112011240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МЕБЕЛСИСТЕМ АД</v>
      </c>
      <c r="B410" s="627" t="str">
        <f t="shared" ref="B410:B459" si="31">pdeBulstat</f>
        <v>112011240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МЕБЕЛСИСТЕМ АД</v>
      </c>
      <c r="B411" s="627" t="str">
        <f t="shared" si="31"/>
        <v>112011240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МЕБЕЛСИСТЕМ АД</v>
      </c>
      <c r="B412" s="627" t="str">
        <f t="shared" si="31"/>
        <v>112011240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МЕБЕЛСИСТЕМ АД</v>
      </c>
      <c r="B413" s="627" t="str">
        <f t="shared" si="31"/>
        <v>112011240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МЕБЕЛСИСТЕМ АД</v>
      </c>
      <c r="B414" s="627" t="str">
        <f t="shared" si="31"/>
        <v>112011240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МЕБЕЛСИСТЕМ АД</v>
      </c>
      <c r="B415" s="627" t="str">
        <f t="shared" si="31"/>
        <v>112011240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МЕБЕЛСИСТЕМ АД</v>
      </c>
      <c r="B416" s="627" t="str">
        <f t="shared" si="31"/>
        <v>112011240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1111</v>
      </c>
    </row>
    <row r="417" spans="1:8">
      <c r="A417" s="627" t="str">
        <f t="shared" si="30"/>
        <v>МЕБЕЛСИСТЕМ АД</v>
      </c>
      <c r="B417" s="627" t="str">
        <f t="shared" si="31"/>
        <v>112011240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МЕБЕЛСИСТЕМ АД</v>
      </c>
      <c r="B418" s="627" t="str">
        <f t="shared" si="31"/>
        <v>112011240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МЕБЕЛСИСТЕМ АД</v>
      </c>
      <c r="B419" s="627" t="str">
        <f t="shared" si="31"/>
        <v>112011240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МЕБЕЛСИСТЕМ АД</v>
      </c>
      <c r="B420" s="627" t="str">
        <f t="shared" si="31"/>
        <v>112011240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1111</v>
      </c>
    </row>
    <row r="421" spans="1:8">
      <c r="A421" s="627" t="str">
        <f t="shared" si="30"/>
        <v>МЕБЕЛСИСТЕМ АД</v>
      </c>
      <c r="B421" s="627" t="str">
        <f t="shared" si="31"/>
        <v>112011240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-43</v>
      </c>
    </row>
    <row r="422" spans="1:8">
      <c r="A422" s="627" t="str">
        <f t="shared" si="30"/>
        <v>МЕБЕЛСИСТЕМ АД</v>
      </c>
      <c r="B422" s="627" t="str">
        <f t="shared" si="31"/>
        <v>112011240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МЕБЕЛСИСТЕМ АД</v>
      </c>
      <c r="B423" s="627" t="str">
        <f t="shared" si="31"/>
        <v>112011240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МЕБЕЛСИСТЕМ АД</v>
      </c>
      <c r="B424" s="627" t="str">
        <f t="shared" si="31"/>
        <v>112011240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МЕБЕЛСИСТЕМ АД</v>
      </c>
      <c r="B425" s="627" t="str">
        <f t="shared" si="31"/>
        <v>112011240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МЕБЕЛСИСТЕМ АД</v>
      </c>
      <c r="B426" s="627" t="str">
        <f t="shared" si="31"/>
        <v>112011240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МЕБЕЛСИСТЕМ АД</v>
      </c>
      <c r="B427" s="627" t="str">
        <f t="shared" si="31"/>
        <v>112011240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МЕБЕЛСИСТЕМ АД</v>
      </c>
      <c r="B428" s="627" t="str">
        <f t="shared" si="31"/>
        <v>112011240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МЕБЕЛСИСТЕМ АД</v>
      </c>
      <c r="B429" s="627" t="str">
        <f t="shared" si="31"/>
        <v>112011240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МЕБЕЛСИСТЕМ АД</v>
      </c>
      <c r="B430" s="627" t="str">
        <f t="shared" si="31"/>
        <v>112011240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МЕБЕЛСИСТЕМ АД</v>
      </c>
      <c r="B431" s="627" t="str">
        <f t="shared" si="31"/>
        <v>112011240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МЕБЕЛСИСТЕМ АД</v>
      </c>
      <c r="B432" s="627" t="str">
        <f t="shared" si="31"/>
        <v>112011240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МЕБЕЛСИСТЕМ АД</v>
      </c>
      <c r="B433" s="627" t="str">
        <f t="shared" si="31"/>
        <v>112011240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МЕБЕЛСИСТЕМ АД</v>
      </c>
      <c r="B434" s="627" t="str">
        <f t="shared" si="31"/>
        <v>112011240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1068</v>
      </c>
    </row>
    <row r="435" spans="1:8">
      <c r="A435" s="627" t="str">
        <f t="shared" si="30"/>
        <v>МЕБЕЛСИСТЕМ АД</v>
      </c>
      <c r="B435" s="627" t="str">
        <f t="shared" si="31"/>
        <v>112011240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МЕБЕЛСИСТЕМ АД</v>
      </c>
      <c r="B436" s="627" t="str">
        <f t="shared" si="31"/>
        <v>112011240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МЕБЕЛСИСТЕМ АД</v>
      </c>
      <c r="B437" s="627" t="str">
        <f t="shared" si="31"/>
        <v>112011240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1068</v>
      </c>
    </row>
    <row r="438" spans="1:8">
      <c r="A438" s="627" t="str">
        <f t="shared" si="30"/>
        <v>МЕБЕЛСИСТЕМ АД</v>
      </c>
      <c r="B438" s="627" t="str">
        <f t="shared" si="31"/>
        <v>112011240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МЕБЕЛСИСТЕМ АД</v>
      </c>
      <c r="B439" s="627" t="str">
        <f t="shared" si="31"/>
        <v>112011240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МЕБЕЛСИСТЕМ АД</v>
      </c>
      <c r="B440" s="627" t="str">
        <f t="shared" si="31"/>
        <v>112011240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МЕБЕЛСИСТЕМ АД</v>
      </c>
      <c r="B441" s="627" t="str">
        <f t="shared" si="31"/>
        <v>112011240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МЕБЕЛСИСТЕМ АД</v>
      </c>
      <c r="B442" s="627" t="str">
        <f t="shared" si="31"/>
        <v>112011240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МЕБЕЛСИСТЕМ АД</v>
      </c>
      <c r="B443" s="627" t="str">
        <f t="shared" si="31"/>
        <v>112011240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МЕБЕЛСИСТЕМ АД</v>
      </c>
      <c r="B444" s="627" t="str">
        <f t="shared" si="31"/>
        <v>112011240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МЕБЕЛСИСТЕМ АД</v>
      </c>
      <c r="B445" s="627" t="str">
        <f t="shared" si="31"/>
        <v>112011240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МЕБЕЛСИСТЕМ АД</v>
      </c>
      <c r="B446" s="627" t="str">
        <f t="shared" si="31"/>
        <v>112011240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МЕБЕЛСИСТЕМ АД</v>
      </c>
      <c r="B447" s="627" t="str">
        <f t="shared" si="31"/>
        <v>112011240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МЕБЕЛСИСТЕМ АД</v>
      </c>
      <c r="B448" s="627" t="str">
        <f t="shared" si="31"/>
        <v>112011240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МЕБЕЛСИСТЕМ АД</v>
      </c>
      <c r="B449" s="627" t="str">
        <f t="shared" si="31"/>
        <v>112011240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МЕБЕЛСИСТЕМ АД</v>
      </c>
      <c r="B450" s="627" t="str">
        <f t="shared" si="31"/>
        <v>112011240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МЕБЕЛСИСТЕМ АД</v>
      </c>
      <c r="B451" s="627" t="str">
        <f t="shared" si="31"/>
        <v>112011240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МЕБЕЛСИСТЕМ АД</v>
      </c>
      <c r="B452" s="627" t="str">
        <f t="shared" si="31"/>
        <v>112011240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МЕБЕЛСИСТЕМ АД</v>
      </c>
      <c r="B453" s="627" t="str">
        <f t="shared" si="31"/>
        <v>112011240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МЕБЕЛСИСТЕМ АД</v>
      </c>
      <c r="B454" s="627" t="str">
        <f t="shared" si="31"/>
        <v>112011240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МЕБЕЛСИСТЕМ АД</v>
      </c>
      <c r="B455" s="627" t="str">
        <f t="shared" si="31"/>
        <v>112011240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МЕБЕЛСИСТЕМ АД</v>
      </c>
      <c r="B456" s="627" t="str">
        <f t="shared" si="31"/>
        <v>112011240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МЕБЕЛСИСТЕМ АД</v>
      </c>
      <c r="B457" s="627" t="str">
        <f t="shared" si="31"/>
        <v>112011240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МЕБЕЛСИСТЕМ АД</v>
      </c>
      <c r="B458" s="627" t="str">
        <f t="shared" si="31"/>
        <v>112011240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МЕБЕЛСИСТЕМ АД</v>
      </c>
      <c r="B459" s="627" t="str">
        <f t="shared" si="31"/>
        <v>112011240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959</v>
      </c>
      <c r="G460" s="628"/>
      <c r="H460" s="628"/>
    </row>
    <row r="461" spans="1:8">
      <c r="A461" s="627" t="str">
        <f t="shared" ref="A461:A524" si="33">pdeName</f>
        <v>МЕБЕЛСИСТЕМ АД</v>
      </c>
      <c r="B461" s="627" t="str">
        <f t="shared" ref="B461:B524" si="34">pdeBulstat</f>
        <v>112011240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9</v>
      </c>
    </row>
    <row r="462" spans="1:8">
      <c r="A462" s="627" t="str">
        <f t="shared" si="33"/>
        <v>МЕБЕЛСИСТЕМ АД</v>
      </c>
      <c r="B462" s="627" t="str">
        <f t="shared" si="34"/>
        <v>112011240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30</v>
      </c>
    </row>
    <row r="463" spans="1:8">
      <c r="A463" s="627" t="str">
        <f t="shared" si="33"/>
        <v>МЕБЕЛСИСТЕМ АД</v>
      </c>
      <c r="B463" s="627" t="str">
        <f t="shared" si="34"/>
        <v>112011240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59</v>
      </c>
    </row>
    <row r="464" spans="1:8">
      <c r="A464" s="627" t="str">
        <f t="shared" si="33"/>
        <v>МЕБЕЛСИСТЕМ АД</v>
      </c>
      <c r="B464" s="627" t="str">
        <f t="shared" si="34"/>
        <v>112011240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2</v>
      </c>
    </row>
    <row r="465" spans="1:8">
      <c r="A465" s="627" t="str">
        <f t="shared" si="33"/>
        <v>МЕБЕЛСИСТЕМ АД</v>
      </c>
      <c r="B465" s="627" t="str">
        <f t="shared" si="34"/>
        <v>112011240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9</v>
      </c>
    </row>
    <row r="466" spans="1:8">
      <c r="A466" s="627" t="str">
        <f t="shared" si="33"/>
        <v>МЕБЕЛСИСТЕМ АД</v>
      </c>
      <c r="B466" s="627" t="str">
        <f t="shared" si="34"/>
        <v>112011240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10</v>
      </c>
    </row>
    <row r="467" spans="1:8">
      <c r="A467" s="627" t="str">
        <f t="shared" si="33"/>
        <v>МЕБЕЛСИСТЕМ АД</v>
      </c>
      <c r="B467" s="627" t="str">
        <f t="shared" si="34"/>
        <v>112011240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МЕБЕЛСИСТЕМ АД</v>
      </c>
      <c r="B468" s="627" t="str">
        <f t="shared" si="34"/>
        <v>112011240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МЕБЕЛСИСТЕМ АД</v>
      </c>
      <c r="B469" s="627" t="str">
        <f t="shared" si="34"/>
        <v>112011240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119</v>
      </c>
    </row>
    <row r="470" spans="1:8">
      <c r="A470" s="627" t="str">
        <f t="shared" si="33"/>
        <v>МЕБЕЛСИСТЕМ АД</v>
      </c>
      <c r="B470" s="627" t="str">
        <f t="shared" si="34"/>
        <v>112011240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1191</v>
      </c>
    </row>
    <row r="471" spans="1:8">
      <c r="A471" s="627" t="str">
        <f t="shared" si="33"/>
        <v>МЕБЕЛСИСТЕМ АД</v>
      </c>
      <c r="B471" s="627" t="str">
        <f t="shared" si="34"/>
        <v>112011240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МЕБЕЛСИСТЕМ АД</v>
      </c>
      <c r="B472" s="627" t="str">
        <f t="shared" si="34"/>
        <v>112011240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МЕБЕЛСИСТЕМ АД</v>
      </c>
      <c r="B473" s="627" t="str">
        <f t="shared" si="34"/>
        <v>112011240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МЕБЕЛСИСТЕМ АД</v>
      </c>
      <c r="B474" s="627" t="str">
        <f t="shared" si="34"/>
        <v>112011240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МЕБЕЛСИСТЕМ АД</v>
      </c>
      <c r="B475" s="627" t="str">
        <f t="shared" si="34"/>
        <v>112011240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МЕБЕЛСИСТЕМ АД</v>
      </c>
      <c r="B476" s="627" t="str">
        <f t="shared" si="34"/>
        <v>112011240</v>
      </c>
      <c r="C476" s="631">
        <f t="shared" si="35"/>
        <v>46203</v>
      </c>
      <c r="D476" s="627" t="s">
        <v>628</v>
      </c>
      <c r="E476" s="627">
        <v>1</v>
      </c>
      <c r="F476" s="627" t="s">
        <v>960</v>
      </c>
      <c r="G476" s="627"/>
      <c r="H476" s="627">
        <f>'Справка 6'!D28</f>
        <v>0</v>
      </c>
    </row>
    <row r="477" spans="1:8">
      <c r="A477" s="627" t="str">
        <f t="shared" si="33"/>
        <v>МЕБЕЛСИСТЕМ АД</v>
      </c>
      <c r="B477" s="627" t="str">
        <f t="shared" si="34"/>
        <v>112011240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МЕБЕЛСИСТЕМ АД</v>
      </c>
      <c r="B478" s="627" t="str">
        <f t="shared" si="34"/>
        <v>112011240</v>
      </c>
      <c r="C478" s="631">
        <f t="shared" si="35"/>
        <v>46203</v>
      </c>
      <c r="D478" s="627" t="s">
        <v>633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МЕБЕЛСИСТЕМ АД</v>
      </c>
      <c r="B479" s="627" t="str">
        <f t="shared" si="34"/>
        <v>112011240</v>
      </c>
      <c r="C479" s="631">
        <f t="shared" si="35"/>
        <v>46203</v>
      </c>
      <c r="D479" s="627" t="s">
        <v>634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МЕБЕЛСИСТЕМ АД</v>
      </c>
      <c r="B480" s="627" t="str">
        <f t="shared" si="34"/>
        <v>112011240</v>
      </c>
      <c r="C480" s="631">
        <f t="shared" si="35"/>
        <v>46203</v>
      </c>
      <c r="D480" s="627" t="s">
        <v>635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МЕБЕЛСИСТЕМ АД</v>
      </c>
      <c r="B481" s="627" t="str">
        <f t="shared" si="34"/>
        <v>112011240</v>
      </c>
      <c r="C481" s="631">
        <f t="shared" si="35"/>
        <v>46203</v>
      </c>
      <c r="D481" s="627" t="s">
        <v>636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МЕБЕЛСИСТЕМ АД</v>
      </c>
      <c r="B482" s="627" t="str">
        <f t="shared" si="34"/>
        <v>112011240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МЕБЕЛСИСТЕМ АД</v>
      </c>
      <c r="B483" s="627" t="str">
        <f t="shared" si="34"/>
        <v>112011240</v>
      </c>
      <c r="C483" s="631">
        <f t="shared" si="35"/>
        <v>46203</v>
      </c>
      <c r="D483" s="627" t="s">
        <v>639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МЕБЕЛСИСТЕМ АД</v>
      </c>
      <c r="B484" s="627" t="str">
        <f t="shared" si="34"/>
        <v>112011240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МЕБЕЛСИСТЕМ АД</v>
      </c>
      <c r="B485" s="627" t="str">
        <f t="shared" si="34"/>
        <v>112011240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МЕБЕЛСИСТЕМ АД</v>
      </c>
      <c r="B486" s="627" t="str">
        <f t="shared" si="34"/>
        <v>112011240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МЕБЕЛСИСТЕМ АД</v>
      </c>
      <c r="B487" s="627" t="str">
        <f t="shared" si="34"/>
        <v>112011240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МЕБЕЛСИСТЕМ АД</v>
      </c>
      <c r="B488" s="627" t="str">
        <f t="shared" si="34"/>
        <v>112011240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>МЕБЕЛСИСТЕМ АД</v>
      </c>
      <c r="B489" s="627" t="str">
        <f t="shared" si="34"/>
        <v>112011240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МЕБЕЛСИСТЕМ АД</v>
      </c>
      <c r="B490" s="627" t="str">
        <f t="shared" si="34"/>
        <v>112011240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1310</v>
      </c>
    </row>
    <row r="491" spans="1:8">
      <c r="A491" s="627" t="str">
        <f t="shared" si="33"/>
        <v>МЕБЕЛСИСТЕМ АД</v>
      </c>
      <c r="B491" s="627" t="str">
        <f t="shared" si="34"/>
        <v>112011240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МЕБЕЛСИСТЕМ АД</v>
      </c>
      <c r="B492" s="627" t="str">
        <f t="shared" si="34"/>
        <v>112011240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МЕБЕЛСИСТЕМ АД</v>
      </c>
      <c r="B493" s="627" t="str">
        <f t="shared" si="34"/>
        <v>112011240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МЕБЕЛСИСТЕМ АД</v>
      </c>
      <c r="B494" s="627" t="str">
        <f t="shared" si="34"/>
        <v>112011240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МЕБЕЛСИСТЕМ АД</v>
      </c>
      <c r="B495" s="627" t="str">
        <f t="shared" si="34"/>
        <v>112011240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МЕБЕЛСИСТЕМ АД</v>
      </c>
      <c r="B496" s="627" t="str">
        <f t="shared" si="34"/>
        <v>112011240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МЕБЕЛСИСТЕМ АД</v>
      </c>
      <c r="B497" s="627" t="str">
        <f t="shared" si="34"/>
        <v>112011240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МЕБЕЛСИСТЕМ АД</v>
      </c>
      <c r="B498" s="627" t="str">
        <f t="shared" si="34"/>
        <v>112011240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МЕБЕЛСИСТЕМ АД</v>
      </c>
      <c r="B499" s="627" t="str">
        <f t="shared" si="34"/>
        <v>112011240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МЕБЕЛСИСТЕМ АД</v>
      </c>
      <c r="B500" s="627" t="str">
        <f t="shared" si="34"/>
        <v>112011240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МЕБЕЛСИСТЕМ АД</v>
      </c>
      <c r="B501" s="627" t="str">
        <f t="shared" si="34"/>
        <v>112011240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МЕБЕЛСИСТЕМ АД</v>
      </c>
      <c r="B502" s="627" t="str">
        <f t="shared" si="34"/>
        <v>112011240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МЕБЕЛСИСТЕМ АД</v>
      </c>
      <c r="B503" s="627" t="str">
        <f t="shared" si="34"/>
        <v>112011240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МЕБЕЛСИСТЕМ АД</v>
      </c>
      <c r="B504" s="627" t="str">
        <f t="shared" si="34"/>
        <v>112011240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МЕБЕЛСИСТЕМ АД</v>
      </c>
      <c r="B505" s="627" t="str">
        <f t="shared" si="34"/>
        <v>112011240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МЕБЕЛСИСТЕМ АД</v>
      </c>
      <c r="B506" s="627" t="str">
        <f t="shared" si="34"/>
        <v>112011240</v>
      </c>
      <c r="C506" s="631">
        <f t="shared" si="35"/>
        <v>46203</v>
      </c>
      <c r="D506" s="627" t="s">
        <v>628</v>
      </c>
      <c r="E506" s="627">
        <v>2</v>
      </c>
      <c r="F506" s="627" t="s">
        <v>960</v>
      </c>
      <c r="G506" s="627"/>
      <c r="H506" s="627">
        <f>'Справка 6'!E28</f>
        <v>0</v>
      </c>
    </row>
    <row r="507" spans="1:8">
      <c r="A507" s="627" t="str">
        <f t="shared" si="33"/>
        <v>МЕБЕЛСИСТЕМ АД</v>
      </c>
      <c r="B507" s="627" t="str">
        <f t="shared" si="34"/>
        <v>112011240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МЕБЕЛСИСТЕМ АД</v>
      </c>
      <c r="B508" s="627" t="str">
        <f t="shared" si="34"/>
        <v>112011240</v>
      </c>
      <c r="C508" s="631">
        <f t="shared" si="35"/>
        <v>46203</v>
      </c>
      <c r="D508" s="627" t="s">
        <v>633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МЕБЕЛСИСТЕМ АД</v>
      </c>
      <c r="B509" s="627" t="str">
        <f t="shared" si="34"/>
        <v>112011240</v>
      </c>
      <c r="C509" s="631">
        <f t="shared" si="35"/>
        <v>46203</v>
      </c>
      <c r="D509" s="627" t="s">
        <v>634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МЕБЕЛСИСТЕМ АД</v>
      </c>
      <c r="B510" s="627" t="str">
        <f t="shared" si="34"/>
        <v>112011240</v>
      </c>
      <c r="C510" s="631">
        <f t="shared" si="35"/>
        <v>46203</v>
      </c>
      <c r="D510" s="627" t="s">
        <v>635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МЕБЕЛСИСТЕМ АД</v>
      </c>
      <c r="B511" s="627" t="str">
        <f t="shared" si="34"/>
        <v>112011240</v>
      </c>
      <c r="C511" s="631">
        <f t="shared" si="35"/>
        <v>46203</v>
      </c>
      <c r="D511" s="627" t="s">
        <v>636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МЕБЕЛСИСТЕМ АД</v>
      </c>
      <c r="B512" s="627" t="str">
        <f t="shared" si="34"/>
        <v>112011240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МЕБЕЛСИСТЕМ АД</v>
      </c>
      <c r="B513" s="627" t="str">
        <f t="shared" si="34"/>
        <v>112011240</v>
      </c>
      <c r="C513" s="631">
        <f t="shared" si="35"/>
        <v>46203</v>
      </c>
      <c r="D513" s="627" t="s">
        <v>639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МЕБЕЛСИСТЕМ АД</v>
      </c>
      <c r="B514" s="627" t="str">
        <f t="shared" si="34"/>
        <v>112011240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МЕБЕЛСИСТЕМ АД</v>
      </c>
      <c r="B515" s="627" t="str">
        <f t="shared" si="34"/>
        <v>112011240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МЕБЕЛСИСТЕМ АД</v>
      </c>
      <c r="B516" s="627" t="str">
        <f t="shared" si="34"/>
        <v>112011240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МЕБЕЛСИСТЕМ АД</v>
      </c>
      <c r="B517" s="627" t="str">
        <f t="shared" si="34"/>
        <v>112011240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МЕБЕЛСИСТЕМ АД</v>
      </c>
      <c r="B518" s="627" t="str">
        <f t="shared" si="34"/>
        <v>112011240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МЕБЕЛСИСТЕМ АД</v>
      </c>
      <c r="B519" s="627" t="str">
        <f t="shared" si="34"/>
        <v>112011240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МЕБЕЛСИСТЕМ АД</v>
      </c>
      <c r="B520" s="627" t="str">
        <f t="shared" si="34"/>
        <v>112011240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МЕБЕЛСИСТЕМ АД</v>
      </c>
      <c r="B521" s="627" t="str">
        <f t="shared" si="34"/>
        <v>112011240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МЕБЕЛСИСТЕМ АД</v>
      </c>
      <c r="B522" s="627" t="str">
        <f t="shared" si="34"/>
        <v>112011240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МЕБЕЛСИСТЕМ АД</v>
      </c>
      <c r="B523" s="627" t="str">
        <f t="shared" si="34"/>
        <v>112011240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МЕБЕЛСИСТЕМ АД</v>
      </c>
      <c r="B524" s="627" t="str">
        <f t="shared" si="34"/>
        <v>112011240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МЕБЕЛСИСТЕМ АД</v>
      </c>
      <c r="B525" s="627" t="str">
        <f t="shared" ref="B525:B588" si="37">pdeBulstat</f>
        <v>112011240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МЕБЕЛСИСТЕМ АД</v>
      </c>
      <c r="B526" s="627" t="str">
        <f t="shared" si="37"/>
        <v>112011240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МЕБЕЛСИСТЕМ АД</v>
      </c>
      <c r="B527" s="627" t="str">
        <f t="shared" si="37"/>
        <v>112011240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МЕБЕЛСИСТЕМ АД</v>
      </c>
      <c r="B528" s="627" t="str">
        <f t="shared" si="37"/>
        <v>112011240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МЕБЕЛСИСТЕМ АД</v>
      </c>
      <c r="B529" s="627" t="str">
        <f t="shared" si="37"/>
        <v>112011240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МЕБЕЛСИСТЕМ АД</v>
      </c>
      <c r="B530" s="627" t="str">
        <f t="shared" si="37"/>
        <v>112011240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МЕБЕЛСИСТЕМ АД</v>
      </c>
      <c r="B531" s="627" t="str">
        <f t="shared" si="37"/>
        <v>112011240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МЕБЕЛСИСТЕМ АД</v>
      </c>
      <c r="B532" s="627" t="str">
        <f t="shared" si="37"/>
        <v>112011240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МЕБЕЛСИСТЕМ АД</v>
      </c>
      <c r="B533" s="627" t="str">
        <f t="shared" si="37"/>
        <v>112011240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МЕБЕЛСИСТЕМ АД</v>
      </c>
      <c r="B534" s="627" t="str">
        <f t="shared" si="37"/>
        <v>112011240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МЕБЕЛСИСТЕМ АД</v>
      </c>
      <c r="B535" s="627" t="str">
        <f t="shared" si="37"/>
        <v>112011240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МЕБЕЛСИСТЕМ АД</v>
      </c>
      <c r="B536" s="627" t="str">
        <f t="shared" si="37"/>
        <v>112011240</v>
      </c>
      <c r="C536" s="631">
        <f t="shared" si="38"/>
        <v>46203</v>
      </c>
      <c r="D536" s="627" t="s">
        <v>628</v>
      </c>
      <c r="E536" s="627">
        <v>3</v>
      </c>
      <c r="F536" s="627" t="s">
        <v>960</v>
      </c>
      <c r="G536" s="627"/>
      <c r="H536" s="627">
        <f>'Справка 6'!F28</f>
        <v>0</v>
      </c>
    </row>
    <row r="537" spans="1:8">
      <c r="A537" s="627" t="str">
        <f t="shared" si="36"/>
        <v>МЕБЕЛСИСТЕМ АД</v>
      </c>
      <c r="B537" s="627" t="str">
        <f t="shared" si="37"/>
        <v>112011240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МЕБЕЛСИСТЕМ АД</v>
      </c>
      <c r="B538" s="627" t="str">
        <f t="shared" si="37"/>
        <v>112011240</v>
      </c>
      <c r="C538" s="631">
        <f t="shared" si="38"/>
        <v>46203</v>
      </c>
      <c r="D538" s="627" t="s">
        <v>633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МЕБЕЛСИСТЕМ АД</v>
      </c>
      <c r="B539" s="627" t="str">
        <f t="shared" si="37"/>
        <v>112011240</v>
      </c>
      <c r="C539" s="631">
        <f t="shared" si="38"/>
        <v>46203</v>
      </c>
      <c r="D539" s="627" t="s">
        <v>634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МЕБЕЛСИСТЕМ АД</v>
      </c>
      <c r="B540" s="627" t="str">
        <f t="shared" si="37"/>
        <v>112011240</v>
      </c>
      <c r="C540" s="631">
        <f t="shared" si="38"/>
        <v>46203</v>
      </c>
      <c r="D540" s="627" t="s">
        <v>635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МЕБЕЛСИСТЕМ АД</v>
      </c>
      <c r="B541" s="627" t="str">
        <f t="shared" si="37"/>
        <v>112011240</v>
      </c>
      <c r="C541" s="631">
        <f t="shared" si="38"/>
        <v>46203</v>
      </c>
      <c r="D541" s="627" t="s">
        <v>636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МЕБЕЛСИСТЕМ АД</v>
      </c>
      <c r="B542" s="627" t="str">
        <f t="shared" si="37"/>
        <v>112011240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МЕБЕЛСИСТЕМ АД</v>
      </c>
      <c r="B543" s="627" t="str">
        <f t="shared" si="37"/>
        <v>112011240</v>
      </c>
      <c r="C543" s="631">
        <f t="shared" si="38"/>
        <v>46203</v>
      </c>
      <c r="D543" s="627" t="s">
        <v>639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МЕБЕЛСИСТЕМ АД</v>
      </c>
      <c r="B544" s="627" t="str">
        <f t="shared" si="37"/>
        <v>112011240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МЕБЕЛСИСТЕМ АД</v>
      </c>
      <c r="B545" s="627" t="str">
        <f t="shared" si="37"/>
        <v>112011240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МЕБЕЛСИСТЕМ АД</v>
      </c>
      <c r="B546" s="627" t="str">
        <f t="shared" si="37"/>
        <v>112011240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МЕБЕЛСИСТЕМ АД</v>
      </c>
      <c r="B547" s="627" t="str">
        <f t="shared" si="37"/>
        <v>112011240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МЕБЕЛСИСТЕМ АД</v>
      </c>
      <c r="B548" s="627" t="str">
        <f t="shared" si="37"/>
        <v>112011240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МЕБЕЛСИСТЕМ АД</v>
      </c>
      <c r="B549" s="627" t="str">
        <f t="shared" si="37"/>
        <v>112011240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МЕБЕЛСИСТЕМ АД</v>
      </c>
      <c r="B550" s="627" t="str">
        <f t="shared" si="37"/>
        <v>112011240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МЕБЕЛСИСТЕМ АД</v>
      </c>
      <c r="B551" s="627" t="str">
        <f t="shared" si="37"/>
        <v>112011240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9</v>
      </c>
    </row>
    <row r="552" spans="1:8">
      <c r="A552" s="627" t="str">
        <f t="shared" si="36"/>
        <v>МЕБЕЛСИСТЕМ АД</v>
      </c>
      <c r="B552" s="627" t="str">
        <f t="shared" si="37"/>
        <v>112011240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30</v>
      </c>
    </row>
    <row r="553" spans="1:8">
      <c r="A553" s="627" t="str">
        <f t="shared" si="36"/>
        <v>МЕБЕЛСИСТЕМ АД</v>
      </c>
      <c r="B553" s="627" t="str">
        <f t="shared" si="37"/>
        <v>112011240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59</v>
      </c>
    </row>
    <row r="554" spans="1:8">
      <c r="A554" s="627" t="str">
        <f t="shared" si="36"/>
        <v>МЕБЕЛСИСТЕМ АД</v>
      </c>
      <c r="B554" s="627" t="str">
        <f t="shared" si="37"/>
        <v>112011240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2</v>
      </c>
    </row>
    <row r="555" spans="1:8">
      <c r="A555" s="627" t="str">
        <f t="shared" si="36"/>
        <v>МЕБЕЛСИСТЕМ АД</v>
      </c>
      <c r="B555" s="627" t="str">
        <f t="shared" si="37"/>
        <v>112011240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9</v>
      </c>
    </row>
    <row r="556" spans="1:8">
      <c r="A556" s="627" t="str">
        <f t="shared" si="36"/>
        <v>МЕБЕЛСИСТЕМ АД</v>
      </c>
      <c r="B556" s="627" t="str">
        <f t="shared" si="37"/>
        <v>112011240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10</v>
      </c>
    </row>
    <row r="557" spans="1:8">
      <c r="A557" s="627" t="str">
        <f t="shared" si="36"/>
        <v>МЕБЕЛСИСТЕМ АД</v>
      </c>
      <c r="B557" s="627" t="str">
        <f t="shared" si="37"/>
        <v>112011240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МЕБЕЛСИСТЕМ АД</v>
      </c>
      <c r="B558" s="627" t="str">
        <f t="shared" si="37"/>
        <v>112011240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МЕБЕЛСИСТЕМ АД</v>
      </c>
      <c r="B559" s="627" t="str">
        <f t="shared" si="37"/>
        <v>112011240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119</v>
      </c>
    </row>
    <row r="560" spans="1:8">
      <c r="A560" s="627" t="str">
        <f t="shared" si="36"/>
        <v>МЕБЕЛСИСТЕМ АД</v>
      </c>
      <c r="B560" s="627" t="str">
        <f t="shared" si="37"/>
        <v>112011240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1191</v>
      </c>
    </row>
    <row r="561" spans="1:8">
      <c r="A561" s="627" t="str">
        <f t="shared" si="36"/>
        <v>МЕБЕЛСИСТЕМ АД</v>
      </c>
      <c r="B561" s="627" t="str">
        <f t="shared" si="37"/>
        <v>112011240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МЕБЕЛСИСТЕМ АД</v>
      </c>
      <c r="B562" s="627" t="str">
        <f t="shared" si="37"/>
        <v>112011240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МЕБЕЛСИСТЕМ АД</v>
      </c>
      <c r="B563" s="627" t="str">
        <f t="shared" si="37"/>
        <v>112011240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МЕБЕЛСИСТЕМ АД</v>
      </c>
      <c r="B564" s="627" t="str">
        <f t="shared" si="37"/>
        <v>112011240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МЕБЕЛСИСТЕМ АД</v>
      </c>
      <c r="B565" s="627" t="str">
        <f t="shared" si="37"/>
        <v>112011240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МЕБЕЛСИСТЕМ АД</v>
      </c>
      <c r="B566" s="627" t="str">
        <f t="shared" si="37"/>
        <v>112011240</v>
      </c>
      <c r="C566" s="631">
        <f t="shared" si="38"/>
        <v>46203</v>
      </c>
      <c r="D566" s="627" t="s">
        <v>628</v>
      </c>
      <c r="E566" s="627">
        <v>4</v>
      </c>
      <c r="F566" s="627" t="s">
        <v>960</v>
      </c>
      <c r="G566" s="627"/>
      <c r="H566" s="627">
        <f>'Справка 6'!G28</f>
        <v>0</v>
      </c>
    </row>
    <row r="567" spans="1:8">
      <c r="A567" s="627" t="str">
        <f t="shared" si="36"/>
        <v>МЕБЕЛСИСТЕМ АД</v>
      </c>
      <c r="B567" s="627" t="str">
        <f t="shared" si="37"/>
        <v>112011240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МЕБЕЛСИСТЕМ АД</v>
      </c>
      <c r="B568" s="627" t="str">
        <f t="shared" si="37"/>
        <v>112011240</v>
      </c>
      <c r="C568" s="631">
        <f t="shared" si="38"/>
        <v>46203</v>
      </c>
      <c r="D568" s="627" t="s">
        <v>633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МЕБЕЛСИСТЕМ АД</v>
      </c>
      <c r="B569" s="627" t="str">
        <f t="shared" si="37"/>
        <v>112011240</v>
      </c>
      <c r="C569" s="631">
        <f t="shared" si="38"/>
        <v>46203</v>
      </c>
      <c r="D569" s="627" t="s">
        <v>634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МЕБЕЛСИСТЕМ АД</v>
      </c>
      <c r="B570" s="627" t="str">
        <f t="shared" si="37"/>
        <v>112011240</v>
      </c>
      <c r="C570" s="631">
        <f t="shared" si="38"/>
        <v>46203</v>
      </c>
      <c r="D570" s="627" t="s">
        <v>635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МЕБЕЛСИСТЕМ АД</v>
      </c>
      <c r="B571" s="627" t="str">
        <f t="shared" si="37"/>
        <v>112011240</v>
      </c>
      <c r="C571" s="631">
        <f t="shared" si="38"/>
        <v>46203</v>
      </c>
      <c r="D571" s="627" t="s">
        <v>636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МЕБЕЛСИСТЕМ АД</v>
      </c>
      <c r="B572" s="627" t="str">
        <f t="shared" si="37"/>
        <v>112011240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МЕБЕЛСИСТЕМ АД</v>
      </c>
      <c r="B573" s="627" t="str">
        <f t="shared" si="37"/>
        <v>112011240</v>
      </c>
      <c r="C573" s="631">
        <f t="shared" si="38"/>
        <v>46203</v>
      </c>
      <c r="D573" s="627" t="s">
        <v>639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МЕБЕЛСИСТЕМ АД</v>
      </c>
      <c r="B574" s="627" t="str">
        <f t="shared" si="37"/>
        <v>112011240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МЕБЕЛСИСТЕМ АД</v>
      </c>
      <c r="B575" s="627" t="str">
        <f t="shared" si="37"/>
        <v>112011240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МЕБЕЛСИСТЕМ АД</v>
      </c>
      <c r="B576" s="627" t="str">
        <f t="shared" si="37"/>
        <v>112011240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МЕБЕЛСИСТЕМ АД</v>
      </c>
      <c r="B577" s="627" t="str">
        <f t="shared" si="37"/>
        <v>112011240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МЕБЕЛСИСТЕМ АД</v>
      </c>
      <c r="B578" s="627" t="str">
        <f t="shared" si="37"/>
        <v>112011240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>МЕБЕЛСИСТЕМ АД</v>
      </c>
      <c r="B579" s="627" t="str">
        <f t="shared" si="37"/>
        <v>112011240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МЕБЕЛСИСТЕМ АД</v>
      </c>
      <c r="B580" s="627" t="str">
        <f t="shared" si="37"/>
        <v>112011240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1310</v>
      </c>
    </row>
    <row r="581" spans="1:8">
      <c r="A581" s="627" t="str">
        <f t="shared" si="36"/>
        <v>МЕБЕЛСИСТЕМ АД</v>
      </c>
      <c r="B581" s="627" t="str">
        <f t="shared" si="37"/>
        <v>112011240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МЕБЕЛСИСТЕМ АД</v>
      </c>
      <c r="B582" s="627" t="str">
        <f t="shared" si="37"/>
        <v>112011240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МЕБЕЛСИСТЕМ АД</v>
      </c>
      <c r="B583" s="627" t="str">
        <f t="shared" si="37"/>
        <v>112011240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МЕБЕЛСИСТЕМ АД</v>
      </c>
      <c r="B584" s="627" t="str">
        <f t="shared" si="37"/>
        <v>112011240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МЕБЕЛСИСТЕМ АД</v>
      </c>
      <c r="B585" s="627" t="str">
        <f t="shared" si="37"/>
        <v>112011240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МЕБЕЛСИСТЕМ АД</v>
      </c>
      <c r="B586" s="627" t="str">
        <f t="shared" si="37"/>
        <v>112011240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МЕБЕЛСИСТЕМ АД</v>
      </c>
      <c r="B587" s="627" t="str">
        <f t="shared" si="37"/>
        <v>112011240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МЕБЕЛСИСТЕМ АД</v>
      </c>
      <c r="B588" s="627" t="str">
        <f t="shared" si="37"/>
        <v>112011240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МЕБЕЛСИСТЕМ АД</v>
      </c>
      <c r="B589" s="627" t="str">
        <f t="shared" ref="B589:B652" si="40">pdeBulstat</f>
        <v>112011240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МЕБЕЛСИСТЕМ АД</v>
      </c>
      <c r="B590" s="627" t="str">
        <f t="shared" si="40"/>
        <v>112011240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МЕБЕЛСИСТЕМ АД</v>
      </c>
      <c r="B591" s="627" t="str">
        <f t="shared" si="40"/>
        <v>112011240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МЕБЕЛСИСТЕМ АД</v>
      </c>
      <c r="B592" s="627" t="str">
        <f t="shared" si="40"/>
        <v>112011240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МЕБЕЛСИСТЕМ АД</v>
      </c>
      <c r="B593" s="627" t="str">
        <f t="shared" si="40"/>
        <v>112011240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МЕБЕЛСИСТЕМ АД</v>
      </c>
      <c r="B594" s="627" t="str">
        <f t="shared" si="40"/>
        <v>112011240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МЕБЕЛСИСТЕМ АД</v>
      </c>
      <c r="B595" s="627" t="str">
        <f t="shared" si="40"/>
        <v>112011240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МЕБЕЛСИСТЕМ АД</v>
      </c>
      <c r="B596" s="627" t="str">
        <f t="shared" si="40"/>
        <v>112011240</v>
      </c>
      <c r="C596" s="631">
        <f t="shared" si="41"/>
        <v>46203</v>
      </c>
      <c r="D596" s="627" t="s">
        <v>628</v>
      </c>
      <c r="E596" s="627">
        <v>5</v>
      </c>
      <c r="F596" s="627" t="s">
        <v>960</v>
      </c>
      <c r="G596" s="627"/>
      <c r="H596" s="627">
        <f>'Справка 6'!H28</f>
        <v>0</v>
      </c>
    </row>
    <row r="597" spans="1:8">
      <c r="A597" s="627" t="str">
        <f t="shared" si="39"/>
        <v>МЕБЕЛСИСТЕМ АД</v>
      </c>
      <c r="B597" s="627" t="str">
        <f t="shared" si="40"/>
        <v>112011240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МЕБЕЛСИСТЕМ АД</v>
      </c>
      <c r="B598" s="627" t="str">
        <f t="shared" si="40"/>
        <v>112011240</v>
      </c>
      <c r="C598" s="631">
        <f t="shared" si="41"/>
        <v>46203</v>
      </c>
      <c r="D598" s="627" t="s">
        <v>633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МЕБЕЛСИСТЕМ АД</v>
      </c>
      <c r="B599" s="627" t="str">
        <f t="shared" si="40"/>
        <v>112011240</v>
      </c>
      <c r="C599" s="631">
        <f t="shared" si="41"/>
        <v>46203</v>
      </c>
      <c r="D599" s="627" t="s">
        <v>634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МЕБЕЛСИСТЕМ АД</v>
      </c>
      <c r="B600" s="627" t="str">
        <f t="shared" si="40"/>
        <v>112011240</v>
      </c>
      <c r="C600" s="631">
        <f t="shared" si="41"/>
        <v>46203</v>
      </c>
      <c r="D600" s="627" t="s">
        <v>635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МЕБЕЛСИСТЕМ АД</v>
      </c>
      <c r="B601" s="627" t="str">
        <f t="shared" si="40"/>
        <v>112011240</v>
      </c>
      <c r="C601" s="631">
        <f t="shared" si="41"/>
        <v>46203</v>
      </c>
      <c r="D601" s="627" t="s">
        <v>636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МЕБЕЛСИСТЕМ АД</v>
      </c>
      <c r="B602" s="627" t="str">
        <f t="shared" si="40"/>
        <v>112011240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МЕБЕЛСИСТЕМ АД</v>
      </c>
      <c r="B603" s="627" t="str">
        <f t="shared" si="40"/>
        <v>112011240</v>
      </c>
      <c r="C603" s="631">
        <f t="shared" si="41"/>
        <v>46203</v>
      </c>
      <c r="D603" s="627" t="s">
        <v>639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МЕБЕЛСИСТЕМ АД</v>
      </c>
      <c r="B604" s="627" t="str">
        <f t="shared" si="40"/>
        <v>112011240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МЕБЕЛСИСТЕМ АД</v>
      </c>
      <c r="B605" s="627" t="str">
        <f t="shared" si="40"/>
        <v>112011240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МЕБЕЛСИСТЕМ АД</v>
      </c>
      <c r="B606" s="627" t="str">
        <f t="shared" si="40"/>
        <v>112011240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МЕБЕЛСИСТЕМ АД</v>
      </c>
      <c r="B607" s="627" t="str">
        <f t="shared" si="40"/>
        <v>112011240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МЕБЕЛСИСТЕМ АД</v>
      </c>
      <c r="B608" s="627" t="str">
        <f t="shared" si="40"/>
        <v>112011240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МЕБЕЛСИСТЕМ АД</v>
      </c>
      <c r="B609" s="627" t="str">
        <f t="shared" si="40"/>
        <v>112011240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МЕБЕЛСИСТЕМ АД</v>
      </c>
      <c r="B610" s="627" t="str">
        <f t="shared" si="40"/>
        <v>112011240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МЕБЕЛСИСТЕМ АД</v>
      </c>
      <c r="B611" s="627" t="str">
        <f t="shared" si="40"/>
        <v>112011240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МЕБЕЛСИСТЕМ АД</v>
      </c>
      <c r="B612" s="627" t="str">
        <f t="shared" si="40"/>
        <v>112011240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МЕБЕЛСИСТЕМ АД</v>
      </c>
      <c r="B613" s="627" t="str">
        <f t="shared" si="40"/>
        <v>112011240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МЕБЕЛСИСТЕМ АД</v>
      </c>
      <c r="B614" s="627" t="str">
        <f t="shared" si="40"/>
        <v>112011240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МЕБЕЛСИСТЕМ АД</v>
      </c>
      <c r="B615" s="627" t="str">
        <f t="shared" si="40"/>
        <v>112011240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МЕБЕЛСИСТЕМ АД</v>
      </c>
      <c r="B616" s="627" t="str">
        <f t="shared" si="40"/>
        <v>112011240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МЕБЕЛСИСТЕМ АД</v>
      </c>
      <c r="B617" s="627" t="str">
        <f t="shared" si="40"/>
        <v>112011240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МЕБЕЛСИСТЕМ АД</v>
      </c>
      <c r="B618" s="627" t="str">
        <f t="shared" si="40"/>
        <v>112011240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МЕБЕЛСИСТЕМ АД</v>
      </c>
      <c r="B619" s="627" t="str">
        <f t="shared" si="40"/>
        <v>112011240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МЕБЕЛСИСТЕМ АД</v>
      </c>
      <c r="B620" s="627" t="str">
        <f t="shared" si="40"/>
        <v>112011240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МЕБЕЛСИСТЕМ АД</v>
      </c>
      <c r="B621" s="627" t="str">
        <f t="shared" si="40"/>
        <v>112011240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МЕБЕЛСИСТЕМ АД</v>
      </c>
      <c r="B622" s="627" t="str">
        <f t="shared" si="40"/>
        <v>112011240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МЕБЕЛСИСТЕМ АД</v>
      </c>
      <c r="B623" s="627" t="str">
        <f t="shared" si="40"/>
        <v>112011240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МЕБЕЛСИСТЕМ АД</v>
      </c>
      <c r="B624" s="627" t="str">
        <f t="shared" si="40"/>
        <v>112011240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МЕБЕЛСИСТЕМ АД</v>
      </c>
      <c r="B625" s="627" t="str">
        <f t="shared" si="40"/>
        <v>112011240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МЕБЕЛСИСТЕМ АД</v>
      </c>
      <c r="B626" s="627" t="str">
        <f t="shared" si="40"/>
        <v>112011240</v>
      </c>
      <c r="C626" s="631">
        <f t="shared" si="41"/>
        <v>46203</v>
      </c>
      <c r="D626" s="627" t="s">
        <v>628</v>
      </c>
      <c r="E626" s="627">
        <v>6</v>
      </c>
      <c r="F626" s="627" t="s">
        <v>960</v>
      </c>
      <c r="G626" s="627"/>
      <c r="H626" s="627">
        <f>'Справка 6'!I28</f>
        <v>0</v>
      </c>
    </row>
    <row r="627" spans="1:8">
      <c r="A627" s="627" t="str">
        <f t="shared" si="39"/>
        <v>МЕБЕЛСИСТЕМ АД</v>
      </c>
      <c r="B627" s="627" t="str">
        <f t="shared" si="40"/>
        <v>112011240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МЕБЕЛСИСТЕМ АД</v>
      </c>
      <c r="B628" s="627" t="str">
        <f t="shared" si="40"/>
        <v>112011240</v>
      </c>
      <c r="C628" s="631">
        <f t="shared" si="41"/>
        <v>46203</v>
      </c>
      <c r="D628" s="627" t="s">
        <v>633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МЕБЕЛСИСТЕМ АД</v>
      </c>
      <c r="B629" s="627" t="str">
        <f t="shared" si="40"/>
        <v>112011240</v>
      </c>
      <c r="C629" s="631">
        <f t="shared" si="41"/>
        <v>46203</v>
      </c>
      <c r="D629" s="627" t="s">
        <v>634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МЕБЕЛСИСТЕМ АД</v>
      </c>
      <c r="B630" s="627" t="str">
        <f t="shared" si="40"/>
        <v>112011240</v>
      </c>
      <c r="C630" s="631">
        <f t="shared" si="41"/>
        <v>46203</v>
      </c>
      <c r="D630" s="627" t="s">
        <v>635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МЕБЕЛСИСТЕМ АД</v>
      </c>
      <c r="B631" s="627" t="str">
        <f t="shared" si="40"/>
        <v>112011240</v>
      </c>
      <c r="C631" s="631">
        <f t="shared" si="41"/>
        <v>46203</v>
      </c>
      <c r="D631" s="627" t="s">
        <v>636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МЕБЕЛСИСТЕМ АД</v>
      </c>
      <c r="B632" s="627" t="str">
        <f t="shared" si="40"/>
        <v>112011240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МЕБЕЛСИСТЕМ АД</v>
      </c>
      <c r="B633" s="627" t="str">
        <f t="shared" si="40"/>
        <v>112011240</v>
      </c>
      <c r="C633" s="631">
        <f t="shared" si="41"/>
        <v>46203</v>
      </c>
      <c r="D633" s="627" t="s">
        <v>639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МЕБЕЛСИСТЕМ АД</v>
      </c>
      <c r="B634" s="627" t="str">
        <f t="shared" si="40"/>
        <v>112011240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МЕБЕЛСИСТЕМ АД</v>
      </c>
      <c r="B635" s="627" t="str">
        <f t="shared" si="40"/>
        <v>112011240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МЕБЕЛСИСТЕМ АД</v>
      </c>
      <c r="B636" s="627" t="str">
        <f t="shared" si="40"/>
        <v>112011240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МЕБЕЛСИСТЕМ АД</v>
      </c>
      <c r="B637" s="627" t="str">
        <f t="shared" si="40"/>
        <v>112011240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МЕБЕЛСИСТЕМ АД</v>
      </c>
      <c r="B638" s="627" t="str">
        <f t="shared" si="40"/>
        <v>112011240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МЕБЕЛСИСТЕМ АД</v>
      </c>
      <c r="B639" s="627" t="str">
        <f t="shared" si="40"/>
        <v>112011240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МЕБЕЛСИСТЕМ АД</v>
      </c>
      <c r="B640" s="627" t="str">
        <f t="shared" si="40"/>
        <v>112011240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МЕБЕЛСИСТЕМ АД</v>
      </c>
      <c r="B641" s="627" t="str">
        <f t="shared" si="40"/>
        <v>112011240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9</v>
      </c>
    </row>
    <row r="642" spans="1:8">
      <c r="A642" s="627" t="str">
        <f t="shared" si="39"/>
        <v>МЕБЕЛСИСТЕМ АД</v>
      </c>
      <c r="B642" s="627" t="str">
        <f t="shared" si="40"/>
        <v>112011240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30</v>
      </c>
    </row>
    <row r="643" spans="1:8">
      <c r="A643" s="627" t="str">
        <f t="shared" si="39"/>
        <v>МЕБЕЛСИСТЕМ АД</v>
      </c>
      <c r="B643" s="627" t="str">
        <f t="shared" si="40"/>
        <v>112011240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59</v>
      </c>
    </row>
    <row r="644" spans="1:8">
      <c r="A644" s="627" t="str">
        <f t="shared" si="39"/>
        <v>МЕБЕЛСИСТЕМ АД</v>
      </c>
      <c r="B644" s="627" t="str">
        <f t="shared" si="40"/>
        <v>112011240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2</v>
      </c>
    </row>
    <row r="645" spans="1:8">
      <c r="A645" s="627" t="str">
        <f t="shared" si="39"/>
        <v>МЕБЕЛСИСТЕМ АД</v>
      </c>
      <c r="B645" s="627" t="str">
        <f t="shared" si="40"/>
        <v>112011240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9</v>
      </c>
    </row>
    <row r="646" spans="1:8">
      <c r="A646" s="627" t="str">
        <f t="shared" si="39"/>
        <v>МЕБЕЛСИСТЕМ АД</v>
      </c>
      <c r="B646" s="627" t="str">
        <f t="shared" si="40"/>
        <v>112011240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10</v>
      </c>
    </row>
    <row r="647" spans="1:8">
      <c r="A647" s="627" t="str">
        <f t="shared" si="39"/>
        <v>МЕБЕЛСИСТЕМ АД</v>
      </c>
      <c r="B647" s="627" t="str">
        <f t="shared" si="40"/>
        <v>112011240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МЕБЕЛСИСТЕМ АД</v>
      </c>
      <c r="B648" s="627" t="str">
        <f t="shared" si="40"/>
        <v>112011240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МЕБЕЛСИСТЕМ АД</v>
      </c>
      <c r="B649" s="627" t="str">
        <f t="shared" si="40"/>
        <v>112011240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119</v>
      </c>
    </row>
    <row r="650" spans="1:8">
      <c r="A650" s="627" t="str">
        <f t="shared" si="39"/>
        <v>МЕБЕЛСИСТЕМ АД</v>
      </c>
      <c r="B650" s="627" t="str">
        <f t="shared" si="40"/>
        <v>112011240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1191</v>
      </c>
    </row>
    <row r="651" spans="1:8">
      <c r="A651" s="627" t="str">
        <f t="shared" si="39"/>
        <v>МЕБЕЛСИСТЕМ АД</v>
      </c>
      <c r="B651" s="627" t="str">
        <f t="shared" si="40"/>
        <v>112011240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МЕБЕЛСИСТЕМ АД</v>
      </c>
      <c r="B652" s="627" t="str">
        <f t="shared" si="40"/>
        <v>112011240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МЕБЕЛСИСТЕМ АД</v>
      </c>
      <c r="B653" s="627" t="str">
        <f t="shared" ref="B653:B716" si="43">pdeBulstat</f>
        <v>112011240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МЕБЕЛСИСТЕМ АД</v>
      </c>
      <c r="B654" s="627" t="str">
        <f t="shared" si="43"/>
        <v>112011240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МЕБЕЛСИСТЕМ АД</v>
      </c>
      <c r="B655" s="627" t="str">
        <f t="shared" si="43"/>
        <v>112011240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МЕБЕЛСИСТЕМ АД</v>
      </c>
      <c r="B656" s="627" t="str">
        <f t="shared" si="43"/>
        <v>112011240</v>
      </c>
      <c r="C656" s="631">
        <f t="shared" si="44"/>
        <v>46203</v>
      </c>
      <c r="D656" s="627" t="s">
        <v>628</v>
      </c>
      <c r="E656" s="627">
        <v>7</v>
      </c>
      <c r="F656" s="627" t="s">
        <v>960</v>
      </c>
      <c r="G656" s="627"/>
      <c r="H656" s="627">
        <f>'Справка 6'!J28</f>
        <v>0</v>
      </c>
    </row>
    <row r="657" spans="1:8">
      <c r="A657" s="627" t="str">
        <f t="shared" si="42"/>
        <v>МЕБЕЛСИСТЕМ АД</v>
      </c>
      <c r="B657" s="627" t="str">
        <f t="shared" si="43"/>
        <v>112011240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МЕБЕЛСИСТЕМ АД</v>
      </c>
      <c r="B658" s="627" t="str">
        <f t="shared" si="43"/>
        <v>112011240</v>
      </c>
      <c r="C658" s="631">
        <f t="shared" si="44"/>
        <v>46203</v>
      </c>
      <c r="D658" s="627" t="s">
        <v>633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МЕБЕЛСИСТЕМ АД</v>
      </c>
      <c r="B659" s="627" t="str">
        <f t="shared" si="43"/>
        <v>112011240</v>
      </c>
      <c r="C659" s="631">
        <f t="shared" si="44"/>
        <v>46203</v>
      </c>
      <c r="D659" s="627" t="s">
        <v>634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МЕБЕЛСИСТЕМ АД</v>
      </c>
      <c r="B660" s="627" t="str">
        <f t="shared" si="43"/>
        <v>112011240</v>
      </c>
      <c r="C660" s="631">
        <f t="shared" si="44"/>
        <v>46203</v>
      </c>
      <c r="D660" s="627" t="s">
        <v>635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МЕБЕЛСИСТЕМ АД</v>
      </c>
      <c r="B661" s="627" t="str">
        <f t="shared" si="43"/>
        <v>112011240</v>
      </c>
      <c r="C661" s="631">
        <f t="shared" si="44"/>
        <v>46203</v>
      </c>
      <c r="D661" s="627" t="s">
        <v>636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МЕБЕЛСИСТЕМ АД</v>
      </c>
      <c r="B662" s="627" t="str">
        <f t="shared" si="43"/>
        <v>112011240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МЕБЕЛСИСТЕМ АД</v>
      </c>
      <c r="B663" s="627" t="str">
        <f t="shared" si="43"/>
        <v>112011240</v>
      </c>
      <c r="C663" s="631">
        <f t="shared" si="44"/>
        <v>46203</v>
      </c>
      <c r="D663" s="627" t="s">
        <v>639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МЕБЕЛСИСТЕМ АД</v>
      </c>
      <c r="B664" s="627" t="str">
        <f t="shared" si="43"/>
        <v>112011240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МЕБЕЛСИСТЕМ АД</v>
      </c>
      <c r="B665" s="627" t="str">
        <f t="shared" si="43"/>
        <v>112011240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МЕБЕЛСИСТЕМ АД</v>
      </c>
      <c r="B666" s="627" t="str">
        <f t="shared" si="43"/>
        <v>112011240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МЕБЕЛСИСТЕМ АД</v>
      </c>
      <c r="B667" s="627" t="str">
        <f t="shared" si="43"/>
        <v>112011240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МЕБЕЛСИСТЕМ АД</v>
      </c>
      <c r="B668" s="627" t="str">
        <f t="shared" si="43"/>
        <v>112011240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>МЕБЕЛСИСТЕМ АД</v>
      </c>
      <c r="B669" s="627" t="str">
        <f t="shared" si="43"/>
        <v>112011240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МЕБЕЛСИСТЕМ АД</v>
      </c>
      <c r="B670" s="627" t="str">
        <f t="shared" si="43"/>
        <v>112011240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1310</v>
      </c>
    </row>
    <row r="671" spans="1:8">
      <c r="A671" s="627" t="str">
        <f t="shared" si="42"/>
        <v>МЕБЕЛСИСТЕМ АД</v>
      </c>
      <c r="B671" s="627" t="str">
        <f t="shared" si="43"/>
        <v>112011240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МЕБЕЛСИСТЕМ АД</v>
      </c>
      <c r="B672" s="627" t="str">
        <f t="shared" si="43"/>
        <v>112011240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МЕБЕЛСИСТЕМ АД</v>
      </c>
      <c r="B673" s="627" t="str">
        <f t="shared" si="43"/>
        <v>112011240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21</v>
      </c>
    </row>
    <row r="674" spans="1:8">
      <c r="A674" s="627" t="str">
        <f t="shared" si="42"/>
        <v>МЕБЕЛСИСТЕМ АД</v>
      </c>
      <c r="B674" s="627" t="str">
        <f t="shared" si="43"/>
        <v>112011240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2</v>
      </c>
    </row>
    <row r="675" spans="1:8">
      <c r="A675" s="627" t="str">
        <f t="shared" si="42"/>
        <v>МЕБЕЛСИСТЕМ АД</v>
      </c>
      <c r="B675" s="627" t="str">
        <f t="shared" si="43"/>
        <v>112011240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9</v>
      </c>
    </row>
    <row r="676" spans="1:8">
      <c r="A676" s="627" t="str">
        <f t="shared" si="42"/>
        <v>МЕБЕЛСИСТЕМ АД</v>
      </c>
      <c r="B676" s="627" t="str">
        <f t="shared" si="43"/>
        <v>112011240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2</v>
      </c>
    </row>
    <row r="677" spans="1:8">
      <c r="A677" s="627" t="str">
        <f t="shared" si="42"/>
        <v>МЕБЕЛСИСТЕМ АД</v>
      </c>
      <c r="B677" s="627" t="str">
        <f t="shared" si="43"/>
        <v>112011240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МЕБЕЛСИСТЕМ АД</v>
      </c>
      <c r="B678" s="627" t="str">
        <f t="shared" si="43"/>
        <v>112011240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МЕБЕЛСИСТЕМ АД</v>
      </c>
      <c r="B679" s="627" t="str">
        <f t="shared" si="43"/>
        <v>112011240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34</v>
      </c>
    </row>
    <row r="680" spans="1:8">
      <c r="A680" s="627" t="str">
        <f t="shared" si="42"/>
        <v>МЕБЕЛСИСТЕМ АД</v>
      </c>
      <c r="B680" s="627" t="str">
        <f t="shared" si="43"/>
        <v>112011240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9</v>
      </c>
    </row>
    <row r="681" spans="1:8">
      <c r="A681" s="627" t="str">
        <f t="shared" si="42"/>
        <v>МЕБЕЛСИСТЕМ АД</v>
      </c>
      <c r="B681" s="627" t="str">
        <f t="shared" si="43"/>
        <v>112011240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МЕБЕЛСИСТЕМ АД</v>
      </c>
      <c r="B682" s="627" t="str">
        <f t="shared" si="43"/>
        <v>112011240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МЕБЕЛСИСТЕМ АД</v>
      </c>
      <c r="B683" s="627" t="str">
        <f t="shared" si="43"/>
        <v>112011240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МЕБЕЛСИСТЕМ АД</v>
      </c>
      <c r="B684" s="627" t="str">
        <f t="shared" si="43"/>
        <v>112011240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МЕБЕЛСИСТЕМ АД</v>
      </c>
      <c r="B685" s="627" t="str">
        <f t="shared" si="43"/>
        <v>112011240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МЕБЕЛСИСТЕМ АД</v>
      </c>
      <c r="B686" s="627" t="str">
        <f t="shared" si="43"/>
        <v>112011240</v>
      </c>
      <c r="C686" s="631">
        <f t="shared" si="44"/>
        <v>46203</v>
      </c>
      <c r="D686" s="627" t="s">
        <v>628</v>
      </c>
      <c r="E686" s="627">
        <v>8</v>
      </c>
      <c r="F686" s="627" t="s">
        <v>960</v>
      </c>
      <c r="G686" s="627"/>
      <c r="H686" s="627">
        <f>'Справка 6'!K28</f>
        <v>0</v>
      </c>
    </row>
    <row r="687" spans="1:8">
      <c r="A687" s="627" t="str">
        <f t="shared" si="42"/>
        <v>МЕБЕЛСИСТЕМ АД</v>
      </c>
      <c r="B687" s="627" t="str">
        <f t="shared" si="43"/>
        <v>112011240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МЕБЕЛСИСТЕМ АД</v>
      </c>
      <c r="B688" s="627" t="str">
        <f t="shared" si="43"/>
        <v>112011240</v>
      </c>
      <c r="C688" s="631">
        <f t="shared" si="44"/>
        <v>46203</v>
      </c>
      <c r="D688" s="627" t="s">
        <v>633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МЕБЕЛСИСТЕМ АД</v>
      </c>
      <c r="B689" s="627" t="str">
        <f t="shared" si="43"/>
        <v>112011240</v>
      </c>
      <c r="C689" s="631">
        <f t="shared" si="44"/>
        <v>46203</v>
      </c>
      <c r="D689" s="627" t="s">
        <v>634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МЕБЕЛСИСТЕМ АД</v>
      </c>
      <c r="B690" s="627" t="str">
        <f t="shared" si="43"/>
        <v>112011240</v>
      </c>
      <c r="C690" s="631">
        <f t="shared" si="44"/>
        <v>46203</v>
      </c>
      <c r="D690" s="627" t="s">
        <v>635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МЕБЕЛСИСТЕМ АД</v>
      </c>
      <c r="B691" s="627" t="str">
        <f t="shared" si="43"/>
        <v>112011240</v>
      </c>
      <c r="C691" s="631">
        <f t="shared" si="44"/>
        <v>46203</v>
      </c>
      <c r="D691" s="627" t="s">
        <v>636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МЕБЕЛСИСТЕМ АД</v>
      </c>
      <c r="B692" s="627" t="str">
        <f t="shared" si="43"/>
        <v>112011240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МЕБЕЛСИСТЕМ АД</v>
      </c>
      <c r="B693" s="627" t="str">
        <f t="shared" si="43"/>
        <v>112011240</v>
      </c>
      <c r="C693" s="631">
        <f t="shared" si="44"/>
        <v>46203</v>
      </c>
      <c r="D693" s="627" t="s">
        <v>639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МЕБЕЛСИСТЕМ АД</v>
      </c>
      <c r="B694" s="627" t="str">
        <f t="shared" si="43"/>
        <v>112011240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МЕБЕЛСИСТЕМ АД</v>
      </c>
      <c r="B695" s="627" t="str">
        <f t="shared" si="43"/>
        <v>112011240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МЕБЕЛСИСТЕМ АД</v>
      </c>
      <c r="B696" s="627" t="str">
        <f t="shared" si="43"/>
        <v>112011240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МЕБЕЛСИСТЕМ АД</v>
      </c>
      <c r="B697" s="627" t="str">
        <f t="shared" si="43"/>
        <v>112011240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МЕБЕЛСИСТЕМ АД</v>
      </c>
      <c r="B698" s="627" t="str">
        <f t="shared" si="43"/>
        <v>112011240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МЕБЕЛСИСТЕМ АД</v>
      </c>
      <c r="B699" s="627" t="str">
        <f t="shared" si="43"/>
        <v>112011240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МЕБЕЛСИСТЕМ АД</v>
      </c>
      <c r="B700" s="627" t="str">
        <f t="shared" si="43"/>
        <v>112011240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43</v>
      </c>
    </row>
    <row r="701" spans="1:8">
      <c r="A701" s="627" t="str">
        <f t="shared" si="42"/>
        <v>МЕБЕЛСИСТЕМ АД</v>
      </c>
      <c r="B701" s="627" t="str">
        <f t="shared" si="43"/>
        <v>112011240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МЕБЕЛСИСТЕМ АД</v>
      </c>
      <c r="B702" s="627" t="str">
        <f t="shared" si="43"/>
        <v>112011240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1</v>
      </c>
    </row>
    <row r="703" spans="1:8">
      <c r="A703" s="627" t="str">
        <f t="shared" si="42"/>
        <v>МЕБЕЛСИСТЕМ АД</v>
      </c>
      <c r="B703" s="627" t="str">
        <f t="shared" si="43"/>
        <v>112011240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8</v>
      </c>
    </row>
    <row r="704" spans="1:8">
      <c r="A704" s="627" t="str">
        <f t="shared" si="42"/>
        <v>МЕБЕЛСИСТЕМ АД</v>
      </c>
      <c r="B704" s="627" t="str">
        <f t="shared" si="43"/>
        <v>112011240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МЕБЕЛСИСТЕМ АД</v>
      </c>
      <c r="B705" s="627" t="str">
        <f t="shared" si="43"/>
        <v>112011240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МЕБЕЛСИСТЕМ АД</v>
      </c>
      <c r="B706" s="627" t="str">
        <f t="shared" si="43"/>
        <v>112011240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1</v>
      </c>
    </row>
    <row r="707" spans="1:8">
      <c r="A707" s="627" t="str">
        <f t="shared" si="42"/>
        <v>МЕБЕЛСИСТЕМ АД</v>
      </c>
      <c r="B707" s="627" t="str">
        <f t="shared" si="43"/>
        <v>112011240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МЕБЕЛСИСТЕМ АД</v>
      </c>
      <c r="B708" s="627" t="str">
        <f t="shared" si="43"/>
        <v>112011240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МЕБЕЛСИСТЕМ АД</v>
      </c>
      <c r="B709" s="627" t="str">
        <f t="shared" si="43"/>
        <v>112011240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10</v>
      </c>
    </row>
    <row r="710" spans="1:8">
      <c r="A710" s="627" t="str">
        <f t="shared" si="42"/>
        <v>МЕБЕЛСИСТЕМ АД</v>
      </c>
      <c r="B710" s="627" t="str">
        <f t="shared" si="43"/>
        <v>112011240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18</v>
      </c>
    </row>
    <row r="711" spans="1:8">
      <c r="A711" s="627" t="str">
        <f t="shared" si="42"/>
        <v>МЕБЕЛСИСТЕМ АД</v>
      </c>
      <c r="B711" s="627" t="str">
        <f t="shared" si="43"/>
        <v>112011240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МЕБЕЛСИСТЕМ АД</v>
      </c>
      <c r="B712" s="627" t="str">
        <f t="shared" si="43"/>
        <v>112011240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МЕБЕЛСИСТЕМ АД</v>
      </c>
      <c r="B713" s="627" t="str">
        <f t="shared" si="43"/>
        <v>112011240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МЕБЕЛСИСТЕМ АД</v>
      </c>
      <c r="B714" s="627" t="str">
        <f t="shared" si="43"/>
        <v>112011240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МЕБЕЛСИСТЕМ АД</v>
      </c>
      <c r="B715" s="627" t="str">
        <f t="shared" si="43"/>
        <v>112011240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МЕБЕЛСИСТЕМ АД</v>
      </c>
      <c r="B716" s="627" t="str">
        <f t="shared" si="43"/>
        <v>112011240</v>
      </c>
      <c r="C716" s="631">
        <f t="shared" si="44"/>
        <v>46203</v>
      </c>
      <c r="D716" s="627" t="s">
        <v>628</v>
      </c>
      <c r="E716" s="627">
        <v>9</v>
      </c>
      <c r="F716" s="627" t="s">
        <v>960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МЕБЕЛСИСТЕМ АД</v>
      </c>
      <c r="B717" s="627" t="str">
        <f t="shared" ref="B717:B780" si="46">pdeBulstat</f>
        <v>112011240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МЕБЕЛСИСТЕМ АД</v>
      </c>
      <c r="B718" s="627" t="str">
        <f t="shared" si="46"/>
        <v>112011240</v>
      </c>
      <c r="C718" s="631">
        <f t="shared" si="47"/>
        <v>46203</v>
      </c>
      <c r="D718" s="627" t="s">
        <v>633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МЕБЕЛСИСТЕМ АД</v>
      </c>
      <c r="B719" s="627" t="str">
        <f t="shared" si="46"/>
        <v>112011240</v>
      </c>
      <c r="C719" s="631">
        <f t="shared" si="47"/>
        <v>46203</v>
      </c>
      <c r="D719" s="627" t="s">
        <v>634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МЕБЕЛСИСТЕМ АД</v>
      </c>
      <c r="B720" s="627" t="str">
        <f t="shared" si="46"/>
        <v>112011240</v>
      </c>
      <c r="C720" s="631">
        <f t="shared" si="47"/>
        <v>46203</v>
      </c>
      <c r="D720" s="627" t="s">
        <v>635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МЕБЕЛСИСТЕМ АД</v>
      </c>
      <c r="B721" s="627" t="str">
        <f t="shared" si="46"/>
        <v>112011240</v>
      </c>
      <c r="C721" s="631">
        <f t="shared" si="47"/>
        <v>46203</v>
      </c>
      <c r="D721" s="627" t="s">
        <v>636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МЕБЕЛСИСТЕМ АД</v>
      </c>
      <c r="B722" s="627" t="str">
        <f t="shared" si="46"/>
        <v>112011240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МЕБЕЛСИСТЕМ АД</v>
      </c>
      <c r="B723" s="627" t="str">
        <f t="shared" si="46"/>
        <v>112011240</v>
      </c>
      <c r="C723" s="631">
        <f t="shared" si="47"/>
        <v>46203</v>
      </c>
      <c r="D723" s="627" t="s">
        <v>639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МЕБЕЛСИСТЕМ АД</v>
      </c>
      <c r="B724" s="627" t="str">
        <f t="shared" si="46"/>
        <v>112011240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МЕБЕЛСИСТЕМ АД</v>
      </c>
      <c r="B725" s="627" t="str">
        <f t="shared" si="46"/>
        <v>112011240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МЕБЕЛСИСТЕМ АД</v>
      </c>
      <c r="B726" s="627" t="str">
        <f t="shared" si="46"/>
        <v>112011240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МЕБЕЛСИСТЕМ АД</v>
      </c>
      <c r="B727" s="627" t="str">
        <f t="shared" si="46"/>
        <v>112011240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МЕБЕЛСИСТЕМ АД</v>
      </c>
      <c r="B728" s="627" t="str">
        <f t="shared" si="46"/>
        <v>112011240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МЕБЕЛСИСТЕМ АД</v>
      </c>
      <c r="B729" s="627" t="str">
        <f t="shared" si="46"/>
        <v>112011240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МЕБЕЛСИСТЕМ АД</v>
      </c>
      <c r="B730" s="627" t="str">
        <f t="shared" si="46"/>
        <v>112011240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28</v>
      </c>
    </row>
    <row r="731" spans="1:8">
      <c r="A731" s="627" t="str">
        <f t="shared" si="45"/>
        <v>МЕБЕЛСИСТЕМ АД</v>
      </c>
      <c r="B731" s="627" t="str">
        <f t="shared" si="46"/>
        <v>112011240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МЕБЕЛСИСТЕМ АД</v>
      </c>
      <c r="B732" s="627" t="str">
        <f t="shared" si="46"/>
        <v>112011240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МЕБЕЛСИСТЕМ АД</v>
      </c>
      <c r="B733" s="627" t="str">
        <f t="shared" si="46"/>
        <v>112011240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МЕБЕЛСИСТЕМ АД</v>
      </c>
      <c r="B734" s="627" t="str">
        <f t="shared" si="46"/>
        <v>112011240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МЕБЕЛСИСТЕМ АД</v>
      </c>
      <c r="B735" s="627" t="str">
        <f t="shared" si="46"/>
        <v>112011240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МЕБЕЛСИСТЕМ АД</v>
      </c>
      <c r="B736" s="627" t="str">
        <f t="shared" si="46"/>
        <v>112011240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МЕБЕЛСИСТЕМ АД</v>
      </c>
      <c r="B737" s="627" t="str">
        <f t="shared" si="46"/>
        <v>112011240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МЕБЕЛСИСТЕМ АД</v>
      </c>
      <c r="B738" s="627" t="str">
        <f t="shared" si="46"/>
        <v>112011240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МЕБЕЛСИСТЕМ АД</v>
      </c>
      <c r="B739" s="627" t="str">
        <f t="shared" si="46"/>
        <v>112011240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МЕБЕЛСИСТЕМ АД</v>
      </c>
      <c r="B740" s="627" t="str">
        <f t="shared" si="46"/>
        <v>112011240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МЕБЕЛСИСТЕМ АД</v>
      </c>
      <c r="B741" s="627" t="str">
        <f t="shared" si="46"/>
        <v>112011240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МЕБЕЛСИСТЕМ АД</v>
      </c>
      <c r="B742" s="627" t="str">
        <f t="shared" si="46"/>
        <v>112011240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МЕБЕЛСИСТЕМ АД</v>
      </c>
      <c r="B743" s="627" t="str">
        <f t="shared" si="46"/>
        <v>112011240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МЕБЕЛСИСТЕМ АД</v>
      </c>
      <c r="B744" s="627" t="str">
        <f t="shared" si="46"/>
        <v>112011240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МЕБЕЛСИСТЕМ АД</v>
      </c>
      <c r="B745" s="627" t="str">
        <f t="shared" si="46"/>
        <v>112011240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МЕБЕЛСИСТЕМ АД</v>
      </c>
      <c r="B746" s="627" t="str">
        <f t="shared" si="46"/>
        <v>112011240</v>
      </c>
      <c r="C746" s="631">
        <f t="shared" si="47"/>
        <v>46203</v>
      </c>
      <c r="D746" s="627" t="s">
        <v>628</v>
      </c>
      <c r="E746" s="627">
        <v>10</v>
      </c>
      <c r="F746" s="627" t="s">
        <v>960</v>
      </c>
      <c r="G746" s="627"/>
      <c r="H746" s="627">
        <f>'Справка 6'!M28</f>
        <v>0</v>
      </c>
    </row>
    <row r="747" spans="1:8">
      <c r="A747" s="627" t="str">
        <f t="shared" si="45"/>
        <v>МЕБЕЛСИСТЕМ АД</v>
      </c>
      <c r="B747" s="627" t="str">
        <f t="shared" si="46"/>
        <v>112011240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МЕБЕЛСИСТЕМ АД</v>
      </c>
      <c r="B748" s="627" t="str">
        <f t="shared" si="46"/>
        <v>112011240</v>
      </c>
      <c r="C748" s="631">
        <f t="shared" si="47"/>
        <v>46203</v>
      </c>
      <c r="D748" s="627" t="s">
        <v>633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МЕБЕЛСИСТЕМ АД</v>
      </c>
      <c r="B749" s="627" t="str">
        <f t="shared" si="46"/>
        <v>112011240</v>
      </c>
      <c r="C749" s="631">
        <f t="shared" si="47"/>
        <v>46203</v>
      </c>
      <c r="D749" s="627" t="s">
        <v>634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МЕБЕЛСИСТЕМ АД</v>
      </c>
      <c r="B750" s="627" t="str">
        <f t="shared" si="46"/>
        <v>112011240</v>
      </c>
      <c r="C750" s="631">
        <f t="shared" si="47"/>
        <v>46203</v>
      </c>
      <c r="D750" s="627" t="s">
        <v>635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МЕБЕЛСИСТЕМ АД</v>
      </c>
      <c r="B751" s="627" t="str">
        <f t="shared" si="46"/>
        <v>112011240</v>
      </c>
      <c r="C751" s="631">
        <f t="shared" si="47"/>
        <v>46203</v>
      </c>
      <c r="D751" s="627" t="s">
        <v>636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МЕБЕЛСИСТЕМ АД</v>
      </c>
      <c r="B752" s="627" t="str">
        <f t="shared" si="46"/>
        <v>112011240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МЕБЕЛСИСТЕМ АД</v>
      </c>
      <c r="B753" s="627" t="str">
        <f t="shared" si="46"/>
        <v>112011240</v>
      </c>
      <c r="C753" s="631">
        <f t="shared" si="47"/>
        <v>46203</v>
      </c>
      <c r="D753" s="627" t="s">
        <v>639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МЕБЕЛСИСТЕМ АД</v>
      </c>
      <c r="B754" s="627" t="str">
        <f t="shared" si="46"/>
        <v>112011240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МЕБЕЛСИСТЕМ АД</v>
      </c>
      <c r="B755" s="627" t="str">
        <f t="shared" si="46"/>
        <v>112011240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МЕБЕЛСИСТЕМ АД</v>
      </c>
      <c r="B756" s="627" t="str">
        <f t="shared" si="46"/>
        <v>112011240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МЕБЕЛСИСТЕМ АД</v>
      </c>
      <c r="B757" s="627" t="str">
        <f t="shared" si="46"/>
        <v>112011240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МЕБЕЛСИСТЕМ АД</v>
      </c>
      <c r="B758" s="627" t="str">
        <f t="shared" si="46"/>
        <v>112011240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МЕБЕЛСИСТЕМ АД</v>
      </c>
      <c r="B759" s="627" t="str">
        <f t="shared" si="46"/>
        <v>112011240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МЕБЕЛСИСТЕМ АД</v>
      </c>
      <c r="B760" s="627" t="str">
        <f t="shared" si="46"/>
        <v>112011240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МЕБЕЛСИСТЕМ АД</v>
      </c>
      <c r="B761" s="627" t="str">
        <f t="shared" si="46"/>
        <v>112011240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МЕБЕЛСИСТЕМ АД</v>
      </c>
      <c r="B762" s="627" t="str">
        <f t="shared" si="46"/>
        <v>112011240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1</v>
      </c>
    </row>
    <row r="763" spans="1:8">
      <c r="A763" s="627" t="str">
        <f t="shared" si="45"/>
        <v>МЕБЕЛСИСТЕМ АД</v>
      </c>
      <c r="B763" s="627" t="str">
        <f t="shared" si="46"/>
        <v>112011240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29</v>
      </c>
    </row>
    <row r="764" spans="1:8">
      <c r="A764" s="627" t="str">
        <f t="shared" si="45"/>
        <v>МЕБЕЛСИСТЕМ АД</v>
      </c>
      <c r="B764" s="627" t="str">
        <f t="shared" si="46"/>
        <v>112011240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2</v>
      </c>
    </row>
    <row r="765" spans="1:8">
      <c r="A765" s="627" t="str">
        <f t="shared" si="45"/>
        <v>МЕБЕЛСИСТЕМ АД</v>
      </c>
      <c r="B765" s="627" t="str">
        <f t="shared" si="46"/>
        <v>112011240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9</v>
      </c>
    </row>
    <row r="766" spans="1:8">
      <c r="A766" s="627" t="str">
        <f t="shared" si="45"/>
        <v>МЕБЕЛСИСТЕМ АД</v>
      </c>
      <c r="B766" s="627" t="str">
        <f t="shared" si="46"/>
        <v>112011240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3</v>
      </c>
    </row>
    <row r="767" spans="1:8">
      <c r="A767" s="627" t="str">
        <f t="shared" si="45"/>
        <v>МЕБЕЛСИСТЕМ АД</v>
      </c>
      <c r="B767" s="627" t="str">
        <f t="shared" si="46"/>
        <v>112011240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МЕБЕЛСИСТЕМ АД</v>
      </c>
      <c r="B768" s="627" t="str">
        <f t="shared" si="46"/>
        <v>112011240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МЕБЕЛСИСТЕМ АД</v>
      </c>
      <c r="B769" s="627" t="str">
        <f t="shared" si="46"/>
        <v>112011240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44</v>
      </c>
    </row>
    <row r="770" spans="1:8">
      <c r="A770" s="627" t="str">
        <f t="shared" si="45"/>
        <v>МЕБЕЛСИСТЕМ АД</v>
      </c>
      <c r="B770" s="627" t="str">
        <f t="shared" si="46"/>
        <v>112011240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27</v>
      </c>
    </row>
    <row r="771" spans="1:8">
      <c r="A771" s="627" t="str">
        <f t="shared" si="45"/>
        <v>МЕБЕЛСИСТЕМ АД</v>
      </c>
      <c r="B771" s="627" t="str">
        <f t="shared" si="46"/>
        <v>112011240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МЕБЕЛСИСТЕМ АД</v>
      </c>
      <c r="B772" s="627" t="str">
        <f t="shared" si="46"/>
        <v>112011240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МЕБЕЛСИСТЕМ АД</v>
      </c>
      <c r="B773" s="627" t="str">
        <f t="shared" si="46"/>
        <v>112011240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МЕБЕЛСИСТЕМ АД</v>
      </c>
      <c r="B774" s="627" t="str">
        <f t="shared" si="46"/>
        <v>112011240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МЕБЕЛСИСТЕМ АД</v>
      </c>
      <c r="B775" s="627" t="str">
        <f t="shared" si="46"/>
        <v>112011240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МЕБЕЛСИСТЕМ АД</v>
      </c>
      <c r="B776" s="627" t="str">
        <f t="shared" si="46"/>
        <v>112011240</v>
      </c>
      <c r="C776" s="631">
        <f t="shared" si="47"/>
        <v>46203</v>
      </c>
      <c r="D776" s="627" t="s">
        <v>628</v>
      </c>
      <c r="E776" s="627">
        <v>11</v>
      </c>
      <c r="F776" s="627" t="s">
        <v>960</v>
      </c>
      <c r="G776" s="627"/>
      <c r="H776" s="627">
        <f>'Справка 6'!N28</f>
        <v>0</v>
      </c>
    </row>
    <row r="777" spans="1:8">
      <c r="A777" s="627" t="str">
        <f t="shared" si="45"/>
        <v>МЕБЕЛСИСТЕМ АД</v>
      </c>
      <c r="B777" s="627" t="str">
        <f t="shared" si="46"/>
        <v>112011240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МЕБЕЛСИСТЕМ АД</v>
      </c>
      <c r="B778" s="627" t="str">
        <f t="shared" si="46"/>
        <v>112011240</v>
      </c>
      <c r="C778" s="631">
        <f t="shared" si="47"/>
        <v>46203</v>
      </c>
      <c r="D778" s="627" t="s">
        <v>633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МЕБЕЛСИСТЕМ АД</v>
      </c>
      <c r="B779" s="627" t="str">
        <f t="shared" si="46"/>
        <v>112011240</v>
      </c>
      <c r="C779" s="631">
        <f t="shared" si="47"/>
        <v>46203</v>
      </c>
      <c r="D779" s="627" t="s">
        <v>634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МЕБЕЛСИСТЕМ АД</v>
      </c>
      <c r="B780" s="627" t="str">
        <f t="shared" si="46"/>
        <v>112011240</v>
      </c>
      <c r="C780" s="631">
        <f t="shared" si="47"/>
        <v>46203</v>
      </c>
      <c r="D780" s="627" t="s">
        <v>635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МЕБЕЛСИСТЕМ АД</v>
      </c>
      <c r="B781" s="627" t="str">
        <f t="shared" ref="B781:B844" si="49">pdeBulstat</f>
        <v>112011240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МЕБЕЛСИСТЕМ АД</v>
      </c>
      <c r="B782" s="627" t="str">
        <f t="shared" si="49"/>
        <v>112011240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МЕБЕЛСИСТЕМ АД</v>
      </c>
      <c r="B783" s="627" t="str">
        <f t="shared" si="49"/>
        <v>112011240</v>
      </c>
      <c r="C783" s="631">
        <f t="shared" si="50"/>
        <v>46203</v>
      </c>
      <c r="D783" s="627" t="s">
        <v>639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МЕБЕЛСИСТЕМ АД</v>
      </c>
      <c r="B784" s="627" t="str">
        <f t="shared" si="49"/>
        <v>112011240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МЕБЕЛСИСТЕМ АД</v>
      </c>
      <c r="B785" s="627" t="str">
        <f t="shared" si="49"/>
        <v>112011240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МЕБЕЛСИСТЕМ АД</v>
      </c>
      <c r="B786" s="627" t="str">
        <f t="shared" si="49"/>
        <v>112011240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МЕБЕЛСИСТЕМ АД</v>
      </c>
      <c r="B787" s="627" t="str">
        <f t="shared" si="49"/>
        <v>112011240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МЕБЕЛСИСТЕМ АД</v>
      </c>
      <c r="B788" s="627" t="str">
        <f t="shared" si="49"/>
        <v>112011240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МЕБЕЛСИСТЕМ АД</v>
      </c>
      <c r="B789" s="627" t="str">
        <f t="shared" si="49"/>
        <v>112011240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МЕБЕЛСИСТЕМ АД</v>
      </c>
      <c r="B790" s="627" t="str">
        <f t="shared" si="49"/>
        <v>112011240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71</v>
      </c>
    </row>
    <row r="791" spans="1:8">
      <c r="A791" s="627" t="str">
        <f t="shared" si="48"/>
        <v>МЕБЕЛСИСТЕМ АД</v>
      </c>
      <c r="B791" s="627" t="str">
        <f t="shared" si="49"/>
        <v>112011240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МЕБЕЛСИСТЕМ АД</v>
      </c>
      <c r="B792" s="627" t="str">
        <f t="shared" si="49"/>
        <v>112011240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МЕБЕЛСИСТЕМ АД</v>
      </c>
      <c r="B793" s="627" t="str">
        <f t="shared" si="49"/>
        <v>112011240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МЕБЕЛСИСТЕМ АД</v>
      </c>
      <c r="B794" s="627" t="str">
        <f t="shared" si="49"/>
        <v>112011240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МЕБЕЛСИСТЕМ АД</v>
      </c>
      <c r="B795" s="627" t="str">
        <f t="shared" si="49"/>
        <v>112011240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МЕБЕЛСИСТЕМ АД</v>
      </c>
      <c r="B796" s="627" t="str">
        <f t="shared" si="49"/>
        <v>112011240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МЕБЕЛСИСТЕМ АД</v>
      </c>
      <c r="B797" s="627" t="str">
        <f t="shared" si="49"/>
        <v>112011240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МЕБЕЛСИСТЕМ АД</v>
      </c>
      <c r="B798" s="627" t="str">
        <f t="shared" si="49"/>
        <v>112011240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МЕБЕЛСИСТЕМ АД</v>
      </c>
      <c r="B799" s="627" t="str">
        <f t="shared" si="49"/>
        <v>112011240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МЕБЕЛСИСТЕМ АД</v>
      </c>
      <c r="B800" s="627" t="str">
        <f t="shared" si="49"/>
        <v>112011240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МЕБЕЛСИСТЕМ АД</v>
      </c>
      <c r="B801" s="627" t="str">
        <f t="shared" si="49"/>
        <v>112011240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МЕБЕЛСИСТЕМ АД</v>
      </c>
      <c r="B802" s="627" t="str">
        <f t="shared" si="49"/>
        <v>112011240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МЕБЕЛСИСТЕМ АД</v>
      </c>
      <c r="B803" s="627" t="str">
        <f t="shared" si="49"/>
        <v>112011240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МЕБЕЛСИСТЕМ АД</v>
      </c>
      <c r="B804" s="627" t="str">
        <f t="shared" si="49"/>
        <v>112011240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МЕБЕЛСИСТЕМ АД</v>
      </c>
      <c r="B805" s="627" t="str">
        <f t="shared" si="49"/>
        <v>112011240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МЕБЕЛСИСТЕМ АД</v>
      </c>
      <c r="B806" s="627" t="str">
        <f t="shared" si="49"/>
        <v>112011240</v>
      </c>
      <c r="C806" s="631">
        <f t="shared" si="50"/>
        <v>46203</v>
      </c>
      <c r="D806" s="627" t="s">
        <v>628</v>
      </c>
      <c r="E806" s="627">
        <v>12</v>
      </c>
      <c r="F806" s="627" t="s">
        <v>960</v>
      </c>
      <c r="G806" s="627"/>
      <c r="H806" s="627">
        <f>'Справка 6'!O28</f>
        <v>0</v>
      </c>
    </row>
    <row r="807" spans="1:8">
      <c r="A807" s="627" t="str">
        <f t="shared" si="48"/>
        <v>МЕБЕЛСИСТЕМ АД</v>
      </c>
      <c r="B807" s="627" t="str">
        <f t="shared" si="49"/>
        <v>112011240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МЕБЕЛСИСТЕМ АД</v>
      </c>
      <c r="B808" s="627" t="str">
        <f t="shared" si="49"/>
        <v>112011240</v>
      </c>
      <c r="C808" s="631">
        <f t="shared" si="50"/>
        <v>46203</v>
      </c>
      <c r="D808" s="627" t="s">
        <v>633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МЕБЕЛСИСТЕМ АД</v>
      </c>
      <c r="B809" s="627" t="str">
        <f t="shared" si="49"/>
        <v>112011240</v>
      </c>
      <c r="C809" s="631">
        <f t="shared" si="50"/>
        <v>46203</v>
      </c>
      <c r="D809" s="627" t="s">
        <v>634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МЕБЕЛСИСТЕМ АД</v>
      </c>
      <c r="B810" s="627" t="str">
        <f t="shared" si="49"/>
        <v>112011240</v>
      </c>
      <c r="C810" s="631">
        <f t="shared" si="50"/>
        <v>46203</v>
      </c>
      <c r="D810" s="627" t="s">
        <v>635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МЕБЕЛСИСТЕМ АД</v>
      </c>
      <c r="B811" s="627" t="str">
        <f t="shared" si="49"/>
        <v>112011240</v>
      </c>
      <c r="C811" s="631">
        <f t="shared" si="50"/>
        <v>46203</v>
      </c>
      <c r="D811" s="627" t="s">
        <v>636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МЕБЕЛСИСТЕМ АД</v>
      </c>
      <c r="B812" s="627" t="str">
        <f t="shared" si="49"/>
        <v>112011240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МЕБЕЛСИСТЕМ АД</v>
      </c>
      <c r="B813" s="627" t="str">
        <f t="shared" si="49"/>
        <v>112011240</v>
      </c>
      <c r="C813" s="631">
        <f t="shared" si="50"/>
        <v>46203</v>
      </c>
      <c r="D813" s="627" t="s">
        <v>639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МЕБЕЛСИСТЕМ АД</v>
      </c>
      <c r="B814" s="627" t="str">
        <f t="shared" si="49"/>
        <v>112011240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МЕБЕЛСИСТЕМ АД</v>
      </c>
      <c r="B815" s="627" t="str">
        <f t="shared" si="49"/>
        <v>112011240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МЕБЕЛСИСТЕМ АД</v>
      </c>
      <c r="B816" s="627" t="str">
        <f t="shared" si="49"/>
        <v>112011240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МЕБЕЛСИСТЕМ АД</v>
      </c>
      <c r="B817" s="627" t="str">
        <f t="shared" si="49"/>
        <v>112011240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МЕБЕЛСИСТЕМ АД</v>
      </c>
      <c r="B818" s="627" t="str">
        <f t="shared" si="49"/>
        <v>112011240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МЕБЕЛСИСТЕМ АД</v>
      </c>
      <c r="B819" s="627" t="str">
        <f t="shared" si="49"/>
        <v>112011240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МЕБЕЛСИСТЕМ АД</v>
      </c>
      <c r="B820" s="627" t="str">
        <f t="shared" si="49"/>
        <v>112011240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МЕБЕЛСИСТЕМ АД</v>
      </c>
      <c r="B821" s="627" t="str">
        <f t="shared" si="49"/>
        <v>112011240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МЕБЕЛСИСТЕМ АД</v>
      </c>
      <c r="B822" s="627" t="str">
        <f t="shared" si="49"/>
        <v>112011240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МЕБЕЛСИСТЕМ АД</v>
      </c>
      <c r="B823" s="627" t="str">
        <f t="shared" si="49"/>
        <v>112011240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МЕБЕЛСИСТЕМ АД</v>
      </c>
      <c r="B824" s="627" t="str">
        <f t="shared" si="49"/>
        <v>112011240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МЕБЕЛСИСТЕМ АД</v>
      </c>
      <c r="B825" s="627" t="str">
        <f t="shared" si="49"/>
        <v>112011240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МЕБЕЛСИСТЕМ АД</v>
      </c>
      <c r="B826" s="627" t="str">
        <f t="shared" si="49"/>
        <v>112011240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МЕБЕЛСИСТЕМ АД</v>
      </c>
      <c r="B827" s="627" t="str">
        <f t="shared" si="49"/>
        <v>112011240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МЕБЕЛСИСТЕМ АД</v>
      </c>
      <c r="B828" s="627" t="str">
        <f t="shared" si="49"/>
        <v>112011240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МЕБЕЛСИСТЕМ АД</v>
      </c>
      <c r="B829" s="627" t="str">
        <f t="shared" si="49"/>
        <v>112011240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МЕБЕЛСИСТЕМ АД</v>
      </c>
      <c r="B830" s="627" t="str">
        <f t="shared" si="49"/>
        <v>112011240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МЕБЕЛСИСТЕМ АД</v>
      </c>
      <c r="B831" s="627" t="str">
        <f t="shared" si="49"/>
        <v>112011240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МЕБЕЛСИСТЕМ АД</v>
      </c>
      <c r="B832" s="627" t="str">
        <f t="shared" si="49"/>
        <v>112011240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МЕБЕЛСИСТЕМ АД</v>
      </c>
      <c r="B833" s="627" t="str">
        <f t="shared" si="49"/>
        <v>112011240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МЕБЕЛСИСТЕМ АД</v>
      </c>
      <c r="B834" s="627" t="str">
        <f t="shared" si="49"/>
        <v>112011240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МЕБЕЛСИСТЕМ АД</v>
      </c>
      <c r="B835" s="627" t="str">
        <f t="shared" si="49"/>
        <v>112011240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МЕБЕЛСИСТЕМ АД</v>
      </c>
      <c r="B836" s="627" t="str">
        <f t="shared" si="49"/>
        <v>112011240</v>
      </c>
      <c r="C836" s="631">
        <f t="shared" si="50"/>
        <v>46203</v>
      </c>
      <c r="D836" s="627" t="s">
        <v>628</v>
      </c>
      <c r="E836" s="627">
        <v>13</v>
      </c>
      <c r="F836" s="627" t="s">
        <v>960</v>
      </c>
      <c r="G836" s="627"/>
      <c r="H836" s="627">
        <f>'Справка 6'!P28</f>
        <v>0</v>
      </c>
    </row>
    <row r="837" spans="1:8">
      <c r="A837" s="627" t="str">
        <f t="shared" si="48"/>
        <v>МЕБЕЛСИСТЕМ АД</v>
      </c>
      <c r="B837" s="627" t="str">
        <f t="shared" si="49"/>
        <v>112011240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МЕБЕЛСИСТЕМ АД</v>
      </c>
      <c r="B838" s="627" t="str">
        <f t="shared" si="49"/>
        <v>112011240</v>
      </c>
      <c r="C838" s="631">
        <f t="shared" si="50"/>
        <v>46203</v>
      </c>
      <c r="D838" s="627" t="s">
        <v>633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МЕБЕЛСИСТЕМ АД</v>
      </c>
      <c r="B839" s="627" t="str">
        <f t="shared" si="49"/>
        <v>112011240</v>
      </c>
      <c r="C839" s="631">
        <f t="shared" si="50"/>
        <v>46203</v>
      </c>
      <c r="D839" s="627" t="s">
        <v>634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МЕБЕЛСИСТЕМ АД</v>
      </c>
      <c r="B840" s="627" t="str">
        <f t="shared" si="49"/>
        <v>112011240</v>
      </c>
      <c r="C840" s="631">
        <f t="shared" si="50"/>
        <v>46203</v>
      </c>
      <c r="D840" s="627" t="s">
        <v>635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МЕБЕЛСИСТЕМ АД</v>
      </c>
      <c r="B841" s="627" t="str">
        <f t="shared" si="49"/>
        <v>112011240</v>
      </c>
      <c r="C841" s="631">
        <f t="shared" si="50"/>
        <v>46203</v>
      </c>
      <c r="D841" s="627" t="s">
        <v>636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МЕБЕЛСИСТЕМ АД</v>
      </c>
      <c r="B842" s="627" t="str">
        <f t="shared" si="49"/>
        <v>112011240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МЕБЕЛСИСТЕМ АД</v>
      </c>
      <c r="B843" s="627" t="str">
        <f t="shared" si="49"/>
        <v>112011240</v>
      </c>
      <c r="C843" s="631">
        <f t="shared" si="50"/>
        <v>46203</v>
      </c>
      <c r="D843" s="627" t="s">
        <v>639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МЕБЕЛСИСТЕМ АД</v>
      </c>
      <c r="B844" s="627" t="str">
        <f t="shared" si="49"/>
        <v>112011240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МЕБЕЛСИСТЕМ АД</v>
      </c>
      <c r="B845" s="627" t="str">
        <f t="shared" ref="B845:B910" si="52">pdeBulstat</f>
        <v>112011240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МЕБЕЛСИСТЕМ АД</v>
      </c>
      <c r="B846" s="627" t="str">
        <f t="shared" si="52"/>
        <v>112011240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МЕБЕЛСИСТЕМ АД</v>
      </c>
      <c r="B847" s="627" t="str">
        <f t="shared" si="52"/>
        <v>112011240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МЕБЕЛСИСТЕМ АД</v>
      </c>
      <c r="B848" s="627" t="str">
        <f t="shared" si="52"/>
        <v>112011240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МЕБЕЛСИСТЕМ АД</v>
      </c>
      <c r="B849" s="627" t="str">
        <f t="shared" si="52"/>
        <v>112011240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МЕБЕЛСИСТЕМ АД</v>
      </c>
      <c r="B850" s="627" t="str">
        <f t="shared" si="52"/>
        <v>112011240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МЕБЕЛСИСТЕМ АД</v>
      </c>
      <c r="B851" s="627" t="str">
        <f t="shared" si="52"/>
        <v>112011240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МЕБЕЛСИСТЕМ АД</v>
      </c>
      <c r="B852" s="627" t="str">
        <f t="shared" si="52"/>
        <v>112011240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1</v>
      </c>
    </row>
    <row r="853" spans="1:8">
      <c r="A853" s="627" t="str">
        <f t="shared" si="51"/>
        <v>МЕБЕЛСИСТЕМ АД</v>
      </c>
      <c r="B853" s="627" t="str">
        <f t="shared" si="52"/>
        <v>112011240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29</v>
      </c>
    </row>
    <row r="854" spans="1:8">
      <c r="A854" s="627" t="str">
        <f t="shared" si="51"/>
        <v>МЕБЕЛСИСТЕМ АД</v>
      </c>
      <c r="B854" s="627" t="str">
        <f t="shared" si="52"/>
        <v>112011240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2</v>
      </c>
    </row>
    <row r="855" spans="1:8">
      <c r="A855" s="627" t="str">
        <f t="shared" si="51"/>
        <v>МЕБЕЛСИСТЕМ АД</v>
      </c>
      <c r="B855" s="627" t="str">
        <f t="shared" si="52"/>
        <v>112011240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9</v>
      </c>
    </row>
    <row r="856" spans="1:8">
      <c r="A856" s="627" t="str">
        <f t="shared" si="51"/>
        <v>МЕБЕЛСИСТЕМ АД</v>
      </c>
      <c r="B856" s="627" t="str">
        <f t="shared" si="52"/>
        <v>112011240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3</v>
      </c>
    </row>
    <row r="857" spans="1:8">
      <c r="A857" s="627" t="str">
        <f t="shared" si="51"/>
        <v>МЕБЕЛСИСТЕМ АД</v>
      </c>
      <c r="B857" s="627" t="str">
        <f t="shared" si="52"/>
        <v>112011240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МЕБЕЛСИСТЕМ АД</v>
      </c>
      <c r="B858" s="627" t="str">
        <f t="shared" si="52"/>
        <v>112011240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МЕБЕЛСИСТЕМ АД</v>
      </c>
      <c r="B859" s="627" t="str">
        <f t="shared" si="52"/>
        <v>112011240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44</v>
      </c>
    </row>
    <row r="860" spans="1:8">
      <c r="A860" s="627" t="str">
        <f t="shared" si="51"/>
        <v>МЕБЕЛСИСТЕМ АД</v>
      </c>
      <c r="B860" s="627" t="str">
        <f t="shared" si="52"/>
        <v>112011240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27</v>
      </c>
    </row>
    <row r="861" spans="1:8">
      <c r="A861" s="627" t="str">
        <f t="shared" si="51"/>
        <v>МЕБЕЛСИСТЕМ АД</v>
      </c>
      <c r="B861" s="627" t="str">
        <f t="shared" si="52"/>
        <v>112011240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МЕБЕЛСИСТЕМ АД</v>
      </c>
      <c r="B862" s="627" t="str">
        <f t="shared" si="52"/>
        <v>112011240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МЕБЕЛСИСТЕМ АД</v>
      </c>
      <c r="B863" s="627" t="str">
        <f t="shared" si="52"/>
        <v>112011240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МЕБЕЛСИСТЕМ АД</v>
      </c>
      <c r="B864" s="627" t="str">
        <f t="shared" si="52"/>
        <v>112011240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МЕБЕЛСИСТЕМ АД</v>
      </c>
      <c r="B865" s="627" t="str">
        <f t="shared" si="52"/>
        <v>112011240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МЕБЕЛСИСТЕМ АД</v>
      </c>
      <c r="B866" s="627" t="str">
        <f t="shared" si="52"/>
        <v>112011240</v>
      </c>
      <c r="C866" s="631">
        <f t="shared" si="53"/>
        <v>46203</v>
      </c>
      <c r="D866" s="627" t="s">
        <v>628</v>
      </c>
      <c r="E866" s="627">
        <v>14</v>
      </c>
      <c r="F866" s="627" t="s">
        <v>960</v>
      </c>
      <c r="G866" s="627"/>
      <c r="H866" s="627">
        <f>'Справка 6'!Q28</f>
        <v>0</v>
      </c>
    </row>
    <row r="867" spans="1:8">
      <c r="A867" s="627" t="str">
        <f t="shared" si="51"/>
        <v>МЕБЕЛСИСТЕМ АД</v>
      </c>
      <c r="B867" s="627" t="str">
        <f t="shared" si="52"/>
        <v>112011240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МЕБЕЛСИСТЕМ АД</v>
      </c>
      <c r="B868" s="627" t="str">
        <f t="shared" si="52"/>
        <v>112011240</v>
      </c>
      <c r="C868" s="631">
        <f t="shared" si="53"/>
        <v>46203</v>
      </c>
      <c r="D868" s="627" t="s">
        <v>633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МЕБЕЛСИСТЕМ АД</v>
      </c>
      <c r="B869" s="627" t="str">
        <f t="shared" si="52"/>
        <v>112011240</v>
      </c>
      <c r="C869" s="631">
        <f t="shared" si="53"/>
        <v>46203</v>
      </c>
      <c r="D869" s="627" t="s">
        <v>634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МЕБЕЛСИСТЕМ АД</v>
      </c>
      <c r="B870" s="627" t="str">
        <f t="shared" si="52"/>
        <v>112011240</v>
      </c>
      <c r="C870" s="631">
        <f t="shared" si="53"/>
        <v>46203</v>
      </c>
      <c r="D870" s="627" t="s">
        <v>635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МЕБЕЛСИСТЕМ АД</v>
      </c>
      <c r="B871" s="627" t="str">
        <f t="shared" si="52"/>
        <v>112011240</v>
      </c>
      <c r="C871" s="631">
        <f t="shared" si="53"/>
        <v>46203</v>
      </c>
      <c r="D871" s="627" t="s">
        <v>636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МЕБЕЛСИСТЕМ АД</v>
      </c>
      <c r="B872" s="627" t="str">
        <f t="shared" si="52"/>
        <v>112011240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МЕБЕЛСИСТЕМ АД</v>
      </c>
      <c r="B873" s="627" t="str">
        <f t="shared" si="52"/>
        <v>112011240</v>
      </c>
      <c r="C873" s="631">
        <f t="shared" si="53"/>
        <v>46203</v>
      </c>
      <c r="D873" s="627" t="s">
        <v>639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МЕБЕЛСИСТЕМ АД</v>
      </c>
      <c r="B874" s="627" t="str">
        <f t="shared" si="52"/>
        <v>112011240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МЕБЕЛСИСТЕМ АД</v>
      </c>
      <c r="B875" s="627" t="str">
        <f t="shared" si="52"/>
        <v>112011240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МЕБЕЛСИСТЕМ АД</v>
      </c>
      <c r="B876" s="627" t="str">
        <f t="shared" si="52"/>
        <v>112011240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МЕБЕЛСИСТЕМ АД</v>
      </c>
      <c r="B877" s="627" t="str">
        <f t="shared" si="52"/>
        <v>112011240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МЕБЕЛСИСТЕМ АД</v>
      </c>
      <c r="B878" s="627" t="str">
        <f t="shared" si="52"/>
        <v>112011240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МЕБЕЛСИСТЕМ АД</v>
      </c>
      <c r="B879" s="627" t="str">
        <f t="shared" si="52"/>
        <v>112011240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МЕБЕЛСИСТЕМ АД</v>
      </c>
      <c r="B880" s="627" t="str">
        <f t="shared" si="52"/>
        <v>112011240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71</v>
      </c>
    </row>
    <row r="881" spans="1:8">
      <c r="A881" s="627" t="str">
        <f t="shared" si="51"/>
        <v>МЕБЕЛСИСТЕМ АД</v>
      </c>
      <c r="B881" s="627" t="str">
        <f t="shared" si="52"/>
        <v>112011240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9</v>
      </c>
    </row>
    <row r="882" spans="1:8">
      <c r="A882" s="627" t="str">
        <f t="shared" si="51"/>
        <v>МЕБЕЛСИСТЕМ АД</v>
      </c>
      <c r="B882" s="627" t="str">
        <f t="shared" si="52"/>
        <v>112011240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29</v>
      </c>
    </row>
    <row r="883" spans="1:8">
      <c r="A883" s="627" t="str">
        <f t="shared" si="51"/>
        <v>МЕБЕЛСИСТЕМ АД</v>
      </c>
      <c r="B883" s="627" t="str">
        <f t="shared" si="52"/>
        <v>112011240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30</v>
      </c>
    </row>
    <row r="884" spans="1:8">
      <c r="A884" s="627" t="str">
        <f t="shared" si="51"/>
        <v>МЕБЕЛСИСТЕМ АД</v>
      </c>
      <c r="B884" s="627" t="str">
        <f t="shared" si="52"/>
        <v>112011240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МЕБЕЛСИСТЕМ АД</v>
      </c>
      <c r="B885" s="627" t="str">
        <f t="shared" si="52"/>
        <v>112011240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МЕБЕЛСИСТЕМ АД</v>
      </c>
      <c r="B886" s="627" t="str">
        <f t="shared" si="52"/>
        <v>112011240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7</v>
      </c>
    </row>
    <row r="887" spans="1:8">
      <c r="A887" s="627" t="str">
        <f t="shared" si="51"/>
        <v>МЕБЕЛСИСТЕМ АД</v>
      </c>
      <c r="B887" s="627" t="str">
        <f t="shared" si="52"/>
        <v>112011240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МЕБЕЛСИСТЕМ АД</v>
      </c>
      <c r="B888" s="627" t="str">
        <f t="shared" si="52"/>
        <v>112011240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МЕБЕЛСИСТЕМ АД</v>
      </c>
      <c r="B889" s="627" t="str">
        <f t="shared" si="52"/>
        <v>112011240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75</v>
      </c>
    </row>
    <row r="890" spans="1:8">
      <c r="A890" s="627" t="str">
        <f t="shared" si="51"/>
        <v>МЕБЕЛСИСТЕМ АД</v>
      </c>
      <c r="B890" s="627" t="str">
        <f t="shared" si="52"/>
        <v>112011240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1164</v>
      </c>
    </row>
    <row r="891" spans="1:8">
      <c r="A891" s="627" t="str">
        <f t="shared" si="51"/>
        <v>МЕБЕЛСИСТЕМ АД</v>
      </c>
      <c r="B891" s="627" t="str">
        <f t="shared" si="52"/>
        <v>112011240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МЕБЕЛСИСТЕМ АД</v>
      </c>
      <c r="B892" s="627" t="str">
        <f t="shared" si="52"/>
        <v>112011240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МЕБЕЛСИСТЕМ АД</v>
      </c>
      <c r="B893" s="627" t="str">
        <f t="shared" si="52"/>
        <v>112011240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МЕБЕЛСИСТЕМ АД</v>
      </c>
      <c r="B894" s="627" t="str">
        <f t="shared" si="52"/>
        <v>112011240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МЕБЕЛСИСТЕМ АД</v>
      </c>
      <c r="B895" s="627" t="str">
        <f t="shared" si="52"/>
        <v>112011240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МЕБЕЛСИСТЕМ АД</v>
      </c>
      <c r="B896" s="627" t="str">
        <f t="shared" si="52"/>
        <v>112011240</v>
      </c>
      <c r="C896" s="631">
        <f t="shared" si="53"/>
        <v>46203</v>
      </c>
      <c r="D896" s="627" t="s">
        <v>628</v>
      </c>
      <c r="E896" s="627">
        <v>15</v>
      </c>
      <c r="F896" s="627" t="s">
        <v>960</v>
      </c>
      <c r="G896" s="627"/>
      <c r="H896" s="627">
        <f>'Справка 6'!R28</f>
        <v>0</v>
      </c>
    </row>
    <row r="897" spans="1:8">
      <c r="A897" s="627" t="str">
        <f t="shared" si="51"/>
        <v>МЕБЕЛСИСТЕМ АД</v>
      </c>
      <c r="B897" s="627" t="str">
        <f t="shared" si="52"/>
        <v>112011240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МЕБЕЛСИСТЕМ АД</v>
      </c>
      <c r="B898" s="627" t="str">
        <f t="shared" si="52"/>
        <v>112011240</v>
      </c>
      <c r="C898" s="631">
        <f t="shared" si="53"/>
        <v>46203</v>
      </c>
      <c r="D898" s="627" t="s">
        <v>633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МЕБЕЛСИСТЕМ АД</v>
      </c>
      <c r="B899" s="627" t="str">
        <f t="shared" si="52"/>
        <v>112011240</v>
      </c>
      <c r="C899" s="631">
        <f t="shared" si="53"/>
        <v>46203</v>
      </c>
      <c r="D899" s="627" t="s">
        <v>634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МЕБЕЛСИСТЕМ АД</v>
      </c>
      <c r="B900" s="627" t="str">
        <f t="shared" si="52"/>
        <v>112011240</v>
      </c>
      <c r="C900" s="631">
        <f t="shared" si="53"/>
        <v>46203</v>
      </c>
      <c r="D900" s="627" t="s">
        <v>635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МЕБЕЛСИСТЕМ АД</v>
      </c>
      <c r="B901" s="627" t="str">
        <f t="shared" si="52"/>
        <v>112011240</v>
      </c>
      <c r="C901" s="631">
        <f t="shared" si="53"/>
        <v>46203</v>
      </c>
      <c r="D901" s="627" t="s">
        <v>636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МЕБЕЛСИСТЕМ АД</v>
      </c>
      <c r="B902" s="627" t="str">
        <f t="shared" si="52"/>
        <v>112011240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МЕБЕЛСИСТЕМ АД</v>
      </c>
      <c r="B903" s="627" t="str">
        <f t="shared" si="52"/>
        <v>112011240</v>
      </c>
      <c r="C903" s="631">
        <f t="shared" si="53"/>
        <v>46203</v>
      </c>
      <c r="D903" s="627" t="s">
        <v>639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МЕБЕЛСИСТЕМ АД</v>
      </c>
      <c r="B904" s="627" t="str">
        <f t="shared" si="52"/>
        <v>112011240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МЕБЕЛСИСТЕМ АД</v>
      </c>
      <c r="B905" s="627" t="str">
        <f t="shared" si="52"/>
        <v>112011240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МЕБЕЛСИСТЕМ АД</v>
      </c>
      <c r="B906" s="627" t="str">
        <f t="shared" si="52"/>
        <v>112011240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МЕБЕЛСИСТЕМ АД</v>
      </c>
      <c r="B907" s="627" t="str">
        <f t="shared" si="52"/>
        <v>112011240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МЕБЕЛСИСТЕМ АД</v>
      </c>
      <c r="B908" s="627" t="str">
        <f t="shared" si="52"/>
        <v>112011240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>МЕБЕЛСИСТЕМ АД</v>
      </c>
      <c r="B909" s="627" t="str">
        <f t="shared" si="52"/>
        <v>112011240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МЕБЕЛСИСТЕМ АД</v>
      </c>
      <c r="B910" s="627" t="str">
        <f t="shared" si="52"/>
        <v>112011240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1239</v>
      </c>
    </row>
    <row r="911" spans="1:8" s="442" customFormat="1">
      <c r="A911" s="628"/>
      <c r="B911" s="628"/>
      <c r="C911" s="629"/>
      <c r="D911" s="628"/>
      <c r="E911" s="628"/>
      <c r="F911" s="630" t="s">
        <v>961</v>
      </c>
      <c r="G911" s="628"/>
      <c r="H911" s="628"/>
    </row>
    <row r="912" spans="1:8">
      <c r="A912" s="627" t="str">
        <f t="shared" ref="A912:A975" si="54">pdeName</f>
        <v>МЕБЕЛСИСТЕМ АД</v>
      </c>
      <c r="B912" s="627" t="str">
        <f t="shared" ref="B912:B975" si="55">pdeBulstat</f>
        <v>112011240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962</v>
      </c>
      <c r="H912" s="632">
        <f>'Справка 7'!C11</f>
        <v>0</v>
      </c>
    </row>
    <row r="913" spans="1:8">
      <c r="A913" s="627" t="str">
        <f t="shared" si="54"/>
        <v>МЕБЕЛСИСТЕМ АД</v>
      </c>
      <c r="B913" s="627" t="str">
        <f t="shared" si="55"/>
        <v>112011240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962</v>
      </c>
      <c r="H913" s="632">
        <f>'Справка 7'!C13</f>
        <v>0</v>
      </c>
    </row>
    <row r="914" spans="1:8">
      <c r="A914" s="627" t="str">
        <f t="shared" si="54"/>
        <v>МЕБЕЛСИСТЕМ АД</v>
      </c>
      <c r="B914" s="627" t="str">
        <f t="shared" si="55"/>
        <v>112011240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962</v>
      </c>
      <c r="H914" s="632">
        <f>'Справка 7'!C14</f>
        <v>0</v>
      </c>
    </row>
    <row r="915" spans="1:8">
      <c r="A915" s="627" t="str">
        <f t="shared" si="54"/>
        <v>МЕБЕЛСИСТЕМ АД</v>
      </c>
      <c r="B915" s="627" t="str">
        <f t="shared" si="55"/>
        <v>112011240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962</v>
      </c>
      <c r="H915" s="632">
        <f>'Справка 7'!C15</f>
        <v>0</v>
      </c>
    </row>
    <row r="916" spans="1:8">
      <c r="A916" s="627" t="str">
        <f t="shared" si="54"/>
        <v>МЕБЕЛСИСТЕМ АД</v>
      </c>
      <c r="B916" s="627" t="str">
        <f t="shared" si="55"/>
        <v>112011240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962</v>
      </c>
      <c r="H916" s="632">
        <f>'Справка 7'!C16</f>
        <v>0</v>
      </c>
    </row>
    <row r="917" spans="1:8">
      <c r="A917" s="627" t="str">
        <f t="shared" si="54"/>
        <v>МЕБЕЛСИСТЕМ АД</v>
      </c>
      <c r="B917" s="627" t="str">
        <f t="shared" si="55"/>
        <v>112011240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962</v>
      </c>
      <c r="H917" s="632">
        <f>'Справка 7'!C17</f>
        <v>0</v>
      </c>
    </row>
    <row r="918" spans="1:8">
      <c r="A918" s="627" t="str">
        <f t="shared" si="54"/>
        <v>МЕБЕЛСИСТЕМ АД</v>
      </c>
      <c r="B918" s="627" t="str">
        <f t="shared" si="55"/>
        <v>112011240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962</v>
      </c>
      <c r="H918" s="632">
        <f>'Справка 7'!C18</f>
        <v>0</v>
      </c>
    </row>
    <row r="919" spans="1:8">
      <c r="A919" s="627" t="str">
        <f t="shared" si="54"/>
        <v>МЕБЕЛСИСТЕМ АД</v>
      </c>
      <c r="B919" s="627" t="str">
        <f t="shared" si="55"/>
        <v>112011240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962</v>
      </c>
      <c r="H919" s="632">
        <f>'Справка 7'!C19</f>
        <v>0</v>
      </c>
    </row>
    <row r="920" spans="1:8">
      <c r="A920" s="627" t="str">
        <f t="shared" si="54"/>
        <v>МЕБЕЛСИСТЕМ АД</v>
      </c>
      <c r="B920" s="627" t="str">
        <f t="shared" si="55"/>
        <v>112011240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962</v>
      </c>
      <c r="H920" s="632">
        <f>'Справка 7'!C20</f>
        <v>0</v>
      </c>
    </row>
    <row r="921" spans="1:8">
      <c r="A921" s="627" t="str">
        <f t="shared" si="54"/>
        <v>МЕБЕЛСИСТЕМ АД</v>
      </c>
      <c r="B921" s="627" t="str">
        <f t="shared" si="55"/>
        <v>112011240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962</v>
      </c>
      <c r="H921" s="632">
        <f>'Справка 7'!C21</f>
        <v>0</v>
      </c>
    </row>
    <row r="922" spans="1:8">
      <c r="A922" s="627" t="str">
        <f t="shared" si="54"/>
        <v>МЕБЕЛСИСТЕМ АД</v>
      </c>
      <c r="B922" s="627" t="str">
        <f t="shared" si="55"/>
        <v>112011240</v>
      </c>
      <c r="C922" s="631">
        <f t="shared" si="56"/>
        <v>46203</v>
      </c>
      <c r="D922" s="627" t="s">
        <v>683</v>
      </c>
      <c r="E922" s="627">
        <v>1</v>
      </c>
      <c r="F922" s="627" t="s">
        <v>963</v>
      </c>
      <c r="G922" s="627" t="s">
        <v>962</v>
      </c>
      <c r="H922" s="632">
        <f>'Справка 7'!C23</f>
        <v>0</v>
      </c>
    </row>
    <row r="923" spans="1:8">
      <c r="A923" s="627" t="str">
        <f t="shared" si="54"/>
        <v>МЕБЕЛСИСТЕМ АД</v>
      </c>
      <c r="B923" s="627" t="str">
        <f t="shared" si="55"/>
        <v>112011240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962</v>
      </c>
      <c r="H923" s="632">
        <f>'Справка 7'!C26</f>
        <v>0</v>
      </c>
    </row>
    <row r="924" spans="1:8">
      <c r="A924" s="627" t="str">
        <f t="shared" si="54"/>
        <v>МЕБЕЛСИСТЕМ АД</v>
      </c>
      <c r="B924" s="627" t="str">
        <f t="shared" si="55"/>
        <v>112011240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962</v>
      </c>
      <c r="H924" s="632">
        <f>'Справка 7'!C27</f>
        <v>0</v>
      </c>
    </row>
    <row r="925" spans="1:8">
      <c r="A925" s="627" t="str">
        <f t="shared" si="54"/>
        <v>МЕБЕЛСИСТЕМ АД</v>
      </c>
      <c r="B925" s="627" t="str">
        <f t="shared" si="55"/>
        <v>112011240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962</v>
      </c>
      <c r="H925" s="632">
        <f>'Справка 7'!C28</f>
        <v>0</v>
      </c>
    </row>
    <row r="926" spans="1:8">
      <c r="A926" s="627" t="str">
        <f t="shared" si="54"/>
        <v>МЕБЕЛСИСТЕМ АД</v>
      </c>
      <c r="B926" s="627" t="str">
        <f t="shared" si="55"/>
        <v>112011240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962</v>
      </c>
      <c r="H926" s="632">
        <f>'Справка 7'!C29</f>
        <v>0</v>
      </c>
    </row>
    <row r="927" spans="1:8">
      <c r="A927" s="627" t="str">
        <f t="shared" si="54"/>
        <v>МЕБЕЛСИСТЕМ АД</v>
      </c>
      <c r="B927" s="627" t="str">
        <f t="shared" si="55"/>
        <v>112011240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962</v>
      </c>
      <c r="H927" s="632">
        <f>'Справка 7'!C30</f>
        <v>20</v>
      </c>
    </row>
    <row r="928" spans="1:8">
      <c r="A928" s="627" t="str">
        <f t="shared" si="54"/>
        <v>МЕБЕЛСИСТЕМ АД</v>
      </c>
      <c r="B928" s="627" t="str">
        <f t="shared" si="55"/>
        <v>112011240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962</v>
      </c>
      <c r="H928" s="632">
        <f>'Справка 7'!C31</f>
        <v>0</v>
      </c>
    </row>
    <row r="929" spans="1:8">
      <c r="A929" s="627" t="str">
        <f t="shared" si="54"/>
        <v>МЕБЕЛСИСТЕМ АД</v>
      </c>
      <c r="B929" s="627" t="str">
        <f t="shared" si="55"/>
        <v>112011240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962</v>
      </c>
      <c r="H929" s="632">
        <f>'Справка 7'!C32</f>
        <v>0</v>
      </c>
    </row>
    <row r="930" spans="1:8">
      <c r="A930" s="627" t="str">
        <f t="shared" si="54"/>
        <v>МЕБЕЛСИСТЕМ АД</v>
      </c>
      <c r="B930" s="627" t="str">
        <f t="shared" si="55"/>
        <v>112011240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962</v>
      </c>
      <c r="H930" s="632">
        <f>'Справка 7'!C33</f>
        <v>0</v>
      </c>
    </row>
    <row r="931" spans="1:8">
      <c r="A931" s="627" t="str">
        <f t="shared" si="54"/>
        <v>МЕБЕЛСИСТЕМ АД</v>
      </c>
      <c r="B931" s="627" t="str">
        <f t="shared" si="55"/>
        <v>112011240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962</v>
      </c>
      <c r="H931" s="632">
        <f>'Справка 7'!C34</f>
        <v>12</v>
      </c>
    </row>
    <row r="932" spans="1:8">
      <c r="A932" s="627" t="str">
        <f t="shared" si="54"/>
        <v>МЕБЕЛСИСТЕМ АД</v>
      </c>
      <c r="B932" s="627" t="str">
        <f t="shared" si="55"/>
        <v>112011240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962</v>
      </c>
      <c r="H932" s="632">
        <f>'Справка 7'!C35</f>
        <v>0</v>
      </c>
    </row>
    <row r="933" spans="1:8">
      <c r="A933" s="627" t="str">
        <f t="shared" si="54"/>
        <v>МЕБЕЛСИСТЕМ АД</v>
      </c>
      <c r="B933" s="627" t="str">
        <f t="shared" si="55"/>
        <v>112011240</v>
      </c>
      <c r="C933" s="631">
        <f t="shared" si="56"/>
        <v>46203</v>
      </c>
      <c r="D933" s="627" t="s">
        <v>706</v>
      </c>
      <c r="E933" s="627">
        <v>1</v>
      </c>
      <c r="F933" s="627" t="s">
        <v>964</v>
      </c>
      <c r="G933" s="627" t="s">
        <v>962</v>
      </c>
      <c r="H933" s="632">
        <f>'Справка 7'!C36</f>
        <v>0</v>
      </c>
    </row>
    <row r="934" spans="1:8">
      <c r="A934" s="627" t="str">
        <f t="shared" si="54"/>
        <v>МЕБЕЛСИСТЕМ АД</v>
      </c>
      <c r="B934" s="627" t="str">
        <f t="shared" si="55"/>
        <v>112011240</v>
      </c>
      <c r="C934" s="631">
        <f t="shared" si="56"/>
        <v>46203</v>
      </c>
      <c r="D934" s="627" t="s">
        <v>708</v>
      </c>
      <c r="E934" s="627">
        <v>1</v>
      </c>
      <c r="F934" s="627" t="s">
        <v>965</v>
      </c>
      <c r="G934" s="627" t="s">
        <v>962</v>
      </c>
      <c r="H934" s="632">
        <f>'Справка 7'!C37</f>
        <v>0</v>
      </c>
    </row>
    <row r="935" spans="1:8">
      <c r="A935" s="627" t="str">
        <f t="shared" si="54"/>
        <v>МЕБЕЛСИСТЕМ АД</v>
      </c>
      <c r="B935" s="627" t="str">
        <f t="shared" si="55"/>
        <v>112011240</v>
      </c>
      <c r="C935" s="631">
        <f t="shared" si="56"/>
        <v>46203</v>
      </c>
      <c r="D935" s="627" t="s">
        <v>710</v>
      </c>
      <c r="E935" s="627">
        <v>1</v>
      </c>
      <c r="F935" s="627" t="s">
        <v>966</v>
      </c>
      <c r="G935" s="627" t="s">
        <v>962</v>
      </c>
      <c r="H935" s="632">
        <f>'Справка 7'!C38</f>
        <v>0</v>
      </c>
    </row>
    <row r="936" spans="1:8">
      <c r="A936" s="627" t="str">
        <f t="shared" si="54"/>
        <v>МЕБЕЛСИСТЕМ АД</v>
      </c>
      <c r="B936" s="627" t="str">
        <f t="shared" si="55"/>
        <v>112011240</v>
      </c>
      <c r="C936" s="631">
        <f t="shared" si="56"/>
        <v>46203</v>
      </c>
      <c r="D936" s="627" t="s">
        <v>712</v>
      </c>
      <c r="E936" s="627">
        <v>1</v>
      </c>
      <c r="F936" s="627" t="s">
        <v>967</v>
      </c>
      <c r="G936" s="627" t="s">
        <v>962</v>
      </c>
      <c r="H936" s="632">
        <f>'Справка 7'!C39</f>
        <v>0</v>
      </c>
    </row>
    <row r="937" spans="1:8">
      <c r="A937" s="627" t="str">
        <f t="shared" si="54"/>
        <v>МЕБЕЛСИСТЕМ АД</v>
      </c>
      <c r="B937" s="627" t="str">
        <f t="shared" si="55"/>
        <v>112011240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962</v>
      </c>
      <c r="H937" s="632">
        <f>'Справка 7'!C40</f>
        <v>3</v>
      </c>
    </row>
    <row r="938" spans="1:8">
      <c r="A938" s="627" t="str">
        <f t="shared" si="54"/>
        <v>МЕБЕЛСИСТЕМ АД</v>
      </c>
      <c r="B938" s="627" t="str">
        <f t="shared" si="55"/>
        <v>112011240</v>
      </c>
      <c r="C938" s="631">
        <f t="shared" si="56"/>
        <v>46203</v>
      </c>
      <c r="D938" s="627" t="s">
        <v>716</v>
      </c>
      <c r="E938" s="627">
        <v>1</v>
      </c>
      <c r="F938" s="627" t="s">
        <v>968</v>
      </c>
      <c r="G938" s="627" t="s">
        <v>962</v>
      </c>
      <c r="H938" s="632">
        <f>'Справка 7'!C41</f>
        <v>0</v>
      </c>
    </row>
    <row r="939" spans="1:8">
      <c r="A939" s="627" t="str">
        <f t="shared" si="54"/>
        <v>МЕБЕЛСИСТЕМ АД</v>
      </c>
      <c r="B939" s="627" t="str">
        <f t="shared" si="55"/>
        <v>112011240</v>
      </c>
      <c r="C939" s="631">
        <f t="shared" si="56"/>
        <v>46203</v>
      </c>
      <c r="D939" s="627" t="s">
        <v>718</v>
      </c>
      <c r="E939" s="627">
        <v>1</v>
      </c>
      <c r="F939" s="627" t="s">
        <v>969</v>
      </c>
      <c r="G939" s="627" t="s">
        <v>962</v>
      </c>
      <c r="H939" s="632">
        <f>'Справка 7'!C42</f>
        <v>0</v>
      </c>
    </row>
    <row r="940" spans="1:8">
      <c r="A940" s="627" t="str">
        <f t="shared" si="54"/>
        <v>МЕБЕЛСИСТЕМ АД</v>
      </c>
      <c r="B940" s="627" t="str">
        <f t="shared" si="55"/>
        <v>112011240</v>
      </c>
      <c r="C940" s="631">
        <f t="shared" si="56"/>
        <v>46203</v>
      </c>
      <c r="D940" s="627" t="s">
        <v>720</v>
      </c>
      <c r="E940" s="627">
        <v>1</v>
      </c>
      <c r="F940" s="627" t="s">
        <v>970</v>
      </c>
      <c r="G940" s="627" t="s">
        <v>962</v>
      </c>
      <c r="H940" s="632">
        <f>'Справка 7'!C43</f>
        <v>0</v>
      </c>
    </row>
    <row r="941" spans="1:8">
      <c r="A941" s="627" t="str">
        <f t="shared" si="54"/>
        <v>МЕБЕЛСИСТЕМ АД</v>
      </c>
      <c r="B941" s="627" t="str">
        <f t="shared" si="55"/>
        <v>112011240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962</v>
      </c>
      <c r="H941" s="632">
        <f>'Справка 7'!C44</f>
        <v>3</v>
      </c>
    </row>
    <row r="942" spans="1:8">
      <c r="A942" s="627" t="str">
        <f t="shared" si="54"/>
        <v>МЕБЕЛСИСТЕМ АД</v>
      </c>
      <c r="B942" s="627" t="str">
        <f t="shared" si="55"/>
        <v>112011240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962</v>
      </c>
      <c r="H942" s="632">
        <f>'Справка 7'!C45</f>
        <v>35</v>
      </c>
    </row>
    <row r="943" spans="1:8">
      <c r="A943" s="627" t="str">
        <f t="shared" si="54"/>
        <v>МЕБЕЛСИСТЕМ АД</v>
      </c>
      <c r="B943" s="627" t="str">
        <f t="shared" si="55"/>
        <v>112011240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962</v>
      </c>
      <c r="H943" s="632">
        <f>'Справка 7'!C46</f>
        <v>35</v>
      </c>
    </row>
    <row r="944" spans="1:8">
      <c r="A944" s="627" t="str">
        <f t="shared" si="54"/>
        <v>МЕБЕЛСИСТЕМ АД</v>
      </c>
      <c r="B944" s="627" t="str">
        <f t="shared" si="55"/>
        <v>112011240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962</v>
      </c>
      <c r="H944" s="632">
        <f>'Справка 7'!D11</f>
        <v>0</v>
      </c>
    </row>
    <row r="945" spans="1:8">
      <c r="A945" s="627" t="str">
        <f t="shared" si="54"/>
        <v>МЕБЕЛСИСТЕМ АД</v>
      </c>
      <c r="B945" s="627" t="str">
        <f t="shared" si="55"/>
        <v>112011240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962</v>
      </c>
      <c r="H945" s="632">
        <f>'Справка 7'!D13</f>
        <v>0</v>
      </c>
    </row>
    <row r="946" spans="1:8">
      <c r="A946" s="627" t="str">
        <f t="shared" si="54"/>
        <v>МЕБЕЛСИСТЕМ АД</v>
      </c>
      <c r="B946" s="627" t="str">
        <f t="shared" si="55"/>
        <v>112011240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962</v>
      </c>
      <c r="H946" s="632">
        <f>'Справка 7'!D14</f>
        <v>0</v>
      </c>
    </row>
    <row r="947" spans="1:8">
      <c r="A947" s="627" t="str">
        <f t="shared" si="54"/>
        <v>МЕБЕЛСИСТЕМ АД</v>
      </c>
      <c r="B947" s="627" t="str">
        <f t="shared" si="55"/>
        <v>112011240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962</v>
      </c>
      <c r="H947" s="632">
        <f>'Справка 7'!D15</f>
        <v>0</v>
      </c>
    </row>
    <row r="948" spans="1:8">
      <c r="A948" s="627" t="str">
        <f t="shared" si="54"/>
        <v>МЕБЕЛСИСТЕМ АД</v>
      </c>
      <c r="B948" s="627" t="str">
        <f t="shared" si="55"/>
        <v>112011240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962</v>
      </c>
      <c r="H948" s="632">
        <f>'Справка 7'!D16</f>
        <v>0</v>
      </c>
    </row>
    <row r="949" spans="1:8">
      <c r="A949" s="627" t="str">
        <f t="shared" si="54"/>
        <v>МЕБЕЛСИСТЕМ АД</v>
      </c>
      <c r="B949" s="627" t="str">
        <f t="shared" si="55"/>
        <v>112011240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962</v>
      </c>
      <c r="H949" s="632">
        <f>'Справка 7'!D17</f>
        <v>0</v>
      </c>
    </row>
    <row r="950" spans="1:8">
      <c r="A950" s="627" t="str">
        <f t="shared" si="54"/>
        <v>МЕБЕЛСИСТЕМ АД</v>
      </c>
      <c r="B950" s="627" t="str">
        <f t="shared" si="55"/>
        <v>112011240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962</v>
      </c>
      <c r="H950" s="632">
        <f>'Справка 7'!D18</f>
        <v>0</v>
      </c>
    </row>
    <row r="951" spans="1:8">
      <c r="A951" s="627" t="str">
        <f t="shared" si="54"/>
        <v>МЕБЕЛСИСТЕМ АД</v>
      </c>
      <c r="B951" s="627" t="str">
        <f t="shared" si="55"/>
        <v>112011240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962</v>
      </c>
      <c r="H951" s="632">
        <f>'Справка 7'!D19</f>
        <v>0</v>
      </c>
    </row>
    <row r="952" spans="1:8">
      <c r="A952" s="627" t="str">
        <f t="shared" si="54"/>
        <v>МЕБЕЛСИСТЕМ АД</v>
      </c>
      <c r="B952" s="627" t="str">
        <f t="shared" si="55"/>
        <v>112011240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962</v>
      </c>
      <c r="H952" s="632">
        <f>'Справка 7'!D20</f>
        <v>0</v>
      </c>
    </row>
    <row r="953" spans="1:8">
      <c r="A953" s="627" t="str">
        <f t="shared" si="54"/>
        <v>МЕБЕЛСИСТЕМ АД</v>
      </c>
      <c r="B953" s="627" t="str">
        <f t="shared" si="55"/>
        <v>112011240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962</v>
      </c>
      <c r="H953" s="632">
        <f>'Справка 7'!D21</f>
        <v>0</v>
      </c>
    </row>
    <row r="954" spans="1:8">
      <c r="A954" s="627" t="str">
        <f t="shared" si="54"/>
        <v>МЕБЕЛСИСТЕМ АД</v>
      </c>
      <c r="B954" s="627" t="str">
        <f t="shared" si="55"/>
        <v>112011240</v>
      </c>
      <c r="C954" s="631">
        <f t="shared" si="56"/>
        <v>46203</v>
      </c>
      <c r="D954" s="627" t="s">
        <v>683</v>
      </c>
      <c r="E954" s="627">
        <v>2</v>
      </c>
      <c r="F954" s="627" t="s">
        <v>963</v>
      </c>
      <c r="G954" s="627" t="s">
        <v>962</v>
      </c>
      <c r="H954" s="632">
        <f>'Справка 7'!D23</f>
        <v>0</v>
      </c>
    </row>
    <row r="955" spans="1:8">
      <c r="A955" s="627" t="str">
        <f t="shared" si="54"/>
        <v>МЕБЕЛСИСТЕМ АД</v>
      </c>
      <c r="B955" s="627" t="str">
        <f t="shared" si="55"/>
        <v>112011240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962</v>
      </c>
      <c r="H955" s="632">
        <f>'Справка 7'!D26</f>
        <v>0</v>
      </c>
    </row>
    <row r="956" spans="1:8">
      <c r="A956" s="627" t="str">
        <f t="shared" si="54"/>
        <v>МЕБЕЛСИСТЕМ АД</v>
      </c>
      <c r="B956" s="627" t="str">
        <f t="shared" si="55"/>
        <v>112011240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962</v>
      </c>
      <c r="H956" s="632">
        <f>'Справка 7'!D27</f>
        <v>0</v>
      </c>
    </row>
    <row r="957" spans="1:8">
      <c r="A957" s="627" t="str">
        <f t="shared" si="54"/>
        <v>МЕБЕЛСИСТЕМ АД</v>
      </c>
      <c r="B957" s="627" t="str">
        <f t="shared" si="55"/>
        <v>112011240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962</v>
      </c>
      <c r="H957" s="632">
        <f>'Справка 7'!D28</f>
        <v>0</v>
      </c>
    </row>
    <row r="958" spans="1:8">
      <c r="A958" s="627" t="str">
        <f t="shared" si="54"/>
        <v>МЕБЕЛСИСТЕМ АД</v>
      </c>
      <c r="B958" s="627" t="str">
        <f t="shared" si="55"/>
        <v>112011240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962</v>
      </c>
      <c r="H958" s="632">
        <f>'Справка 7'!D29</f>
        <v>0</v>
      </c>
    </row>
    <row r="959" spans="1:8">
      <c r="A959" s="627" t="str">
        <f t="shared" si="54"/>
        <v>МЕБЕЛСИСТЕМ АД</v>
      </c>
      <c r="B959" s="627" t="str">
        <f t="shared" si="55"/>
        <v>112011240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962</v>
      </c>
      <c r="H959" s="632">
        <f>'Справка 7'!D30</f>
        <v>20</v>
      </c>
    </row>
    <row r="960" spans="1:8">
      <c r="A960" s="627" t="str">
        <f t="shared" si="54"/>
        <v>МЕБЕЛСИСТЕМ АД</v>
      </c>
      <c r="B960" s="627" t="str">
        <f t="shared" si="55"/>
        <v>112011240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962</v>
      </c>
      <c r="H960" s="632">
        <f>'Справка 7'!D31</f>
        <v>0</v>
      </c>
    </row>
    <row r="961" spans="1:8">
      <c r="A961" s="627" t="str">
        <f t="shared" si="54"/>
        <v>МЕБЕЛСИСТЕМ АД</v>
      </c>
      <c r="B961" s="627" t="str">
        <f t="shared" si="55"/>
        <v>112011240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962</v>
      </c>
      <c r="H961" s="632">
        <f>'Справка 7'!D32</f>
        <v>0</v>
      </c>
    </row>
    <row r="962" spans="1:8">
      <c r="A962" s="627" t="str">
        <f t="shared" si="54"/>
        <v>МЕБЕЛСИСТЕМ АД</v>
      </c>
      <c r="B962" s="627" t="str">
        <f t="shared" si="55"/>
        <v>112011240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962</v>
      </c>
      <c r="H962" s="632">
        <f>'Справка 7'!D33</f>
        <v>0</v>
      </c>
    </row>
    <row r="963" spans="1:8">
      <c r="A963" s="627" t="str">
        <f t="shared" si="54"/>
        <v>МЕБЕЛСИСТЕМ АД</v>
      </c>
      <c r="B963" s="627" t="str">
        <f t="shared" si="55"/>
        <v>112011240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962</v>
      </c>
      <c r="H963" s="632">
        <f>'Справка 7'!D34</f>
        <v>12</v>
      </c>
    </row>
    <row r="964" spans="1:8">
      <c r="A964" s="627" t="str">
        <f t="shared" si="54"/>
        <v>МЕБЕЛСИСТЕМ АД</v>
      </c>
      <c r="B964" s="627" t="str">
        <f t="shared" si="55"/>
        <v>112011240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962</v>
      </c>
      <c r="H964" s="632">
        <f>'Справка 7'!D35</f>
        <v>0</v>
      </c>
    </row>
    <row r="965" spans="1:8">
      <c r="A965" s="627" t="str">
        <f t="shared" si="54"/>
        <v>МЕБЕЛСИСТЕМ АД</v>
      </c>
      <c r="B965" s="627" t="str">
        <f t="shared" si="55"/>
        <v>112011240</v>
      </c>
      <c r="C965" s="631">
        <f t="shared" si="56"/>
        <v>46203</v>
      </c>
      <c r="D965" s="627" t="s">
        <v>706</v>
      </c>
      <c r="E965" s="627">
        <v>2</v>
      </c>
      <c r="F965" s="627" t="s">
        <v>964</v>
      </c>
      <c r="G965" s="627" t="s">
        <v>962</v>
      </c>
      <c r="H965" s="632">
        <f>'Справка 7'!D36</f>
        <v>0</v>
      </c>
    </row>
    <row r="966" spans="1:8">
      <c r="A966" s="627" t="str">
        <f t="shared" si="54"/>
        <v>МЕБЕЛСИСТЕМ АД</v>
      </c>
      <c r="B966" s="627" t="str">
        <f t="shared" si="55"/>
        <v>112011240</v>
      </c>
      <c r="C966" s="631">
        <f t="shared" si="56"/>
        <v>46203</v>
      </c>
      <c r="D966" s="627" t="s">
        <v>708</v>
      </c>
      <c r="E966" s="627">
        <v>2</v>
      </c>
      <c r="F966" s="627" t="s">
        <v>965</v>
      </c>
      <c r="G966" s="627" t="s">
        <v>962</v>
      </c>
      <c r="H966" s="632">
        <f>'Справка 7'!D37</f>
        <v>0</v>
      </c>
    </row>
    <row r="967" spans="1:8">
      <c r="A967" s="627" t="str">
        <f t="shared" si="54"/>
        <v>МЕБЕЛСИСТЕМ АД</v>
      </c>
      <c r="B967" s="627" t="str">
        <f t="shared" si="55"/>
        <v>112011240</v>
      </c>
      <c r="C967" s="631">
        <f t="shared" si="56"/>
        <v>46203</v>
      </c>
      <c r="D967" s="627" t="s">
        <v>710</v>
      </c>
      <c r="E967" s="627">
        <v>2</v>
      </c>
      <c r="F967" s="627" t="s">
        <v>966</v>
      </c>
      <c r="G967" s="627" t="s">
        <v>962</v>
      </c>
      <c r="H967" s="632">
        <f>'Справка 7'!D38</f>
        <v>0</v>
      </c>
    </row>
    <row r="968" spans="1:8">
      <c r="A968" s="627" t="str">
        <f t="shared" si="54"/>
        <v>МЕБЕЛСИСТЕМ АД</v>
      </c>
      <c r="B968" s="627" t="str">
        <f t="shared" si="55"/>
        <v>112011240</v>
      </c>
      <c r="C968" s="631">
        <f t="shared" si="56"/>
        <v>46203</v>
      </c>
      <c r="D968" s="627" t="s">
        <v>712</v>
      </c>
      <c r="E968" s="627">
        <v>2</v>
      </c>
      <c r="F968" s="627" t="s">
        <v>967</v>
      </c>
      <c r="G968" s="627" t="s">
        <v>962</v>
      </c>
      <c r="H968" s="632">
        <f>'Справка 7'!D39</f>
        <v>0</v>
      </c>
    </row>
    <row r="969" spans="1:8">
      <c r="A969" s="627" t="str">
        <f t="shared" si="54"/>
        <v>МЕБЕЛСИСТЕМ АД</v>
      </c>
      <c r="B969" s="627" t="str">
        <f t="shared" si="55"/>
        <v>112011240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962</v>
      </c>
      <c r="H969" s="632">
        <f>'Справка 7'!D40</f>
        <v>3</v>
      </c>
    </row>
    <row r="970" spans="1:8">
      <c r="A970" s="627" t="str">
        <f t="shared" si="54"/>
        <v>МЕБЕЛСИСТЕМ АД</v>
      </c>
      <c r="B970" s="627" t="str">
        <f t="shared" si="55"/>
        <v>112011240</v>
      </c>
      <c r="C970" s="631">
        <f t="shared" si="56"/>
        <v>46203</v>
      </c>
      <c r="D970" s="627" t="s">
        <v>716</v>
      </c>
      <c r="E970" s="627">
        <v>2</v>
      </c>
      <c r="F970" s="627" t="s">
        <v>968</v>
      </c>
      <c r="G970" s="627" t="s">
        <v>962</v>
      </c>
      <c r="H970" s="632">
        <f>'Справка 7'!D41</f>
        <v>0</v>
      </c>
    </row>
    <row r="971" spans="1:8">
      <c r="A971" s="627" t="str">
        <f t="shared" si="54"/>
        <v>МЕБЕЛСИСТЕМ АД</v>
      </c>
      <c r="B971" s="627" t="str">
        <f t="shared" si="55"/>
        <v>112011240</v>
      </c>
      <c r="C971" s="631">
        <f t="shared" si="56"/>
        <v>46203</v>
      </c>
      <c r="D971" s="627" t="s">
        <v>718</v>
      </c>
      <c r="E971" s="627">
        <v>2</v>
      </c>
      <c r="F971" s="627" t="s">
        <v>969</v>
      </c>
      <c r="G971" s="627" t="s">
        <v>962</v>
      </c>
      <c r="H971" s="632">
        <f>'Справка 7'!D42</f>
        <v>0</v>
      </c>
    </row>
    <row r="972" spans="1:8">
      <c r="A972" s="627" t="str">
        <f t="shared" si="54"/>
        <v>МЕБЕЛСИСТЕМ АД</v>
      </c>
      <c r="B972" s="627" t="str">
        <f t="shared" si="55"/>
        <v>112011240</v>
      </c>
      <c r="C972" s="631">
        <f t="shared" si="56"/>
        <v>46203</v>
      </c>
      <c r="D972" s="627" t="s">
        <v>720</v>
      </c>
      <c r="E972" s="627">
        <v>2</v>
      </c>
      <c r="F972" s="627" t="s">
        <v>970</v>
      </c>
      <c r="G972" s="627" t="s">
        <v>962</v>
      </c>
      <c r="H972" s="632">
        <f>'Справка 7'!D43</f>
        <v>0</v>
      </c>
    </row>
    <row r="973" spans="1:8">
      <c r="A973" s="627" t="str">
        <f t="shared" si="54"/>
        <v>МЕБЕЛСИСТЕМ АД</v>
      </c>
      <c r="B973" s="627" t="str">
        <f t="shared" si="55"/>
        <v>112011240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962</v>
      </c>
      <c r="H973" s="632">
        <f>'Справка 7'!D44</f>
        <v>3</v>
      </c>
    </row>
    <row r="974" spans="1:8">
      <c r="A974" s="627" t="str">
        <f t="shared" si="54"/>
        <v>МЕБЕЛСИСТЕМ АД</v>
      </c>
      <c r="B974" s="627" t="str">
        <f t="shared" si="55"/>
        <v>112011240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962</v>
      </c>
      <c r="H974" s="632">
        <f>'Справка 7'!D45</f>
        <v>35</v>
      </c>
    </row>
    <row r="975" spans="1:8">
      <c r="A975" s="627" t="str">
        <f t="shared" si="54"/>
        <v>МЕБЕЛСИСТЕМ АД</v>
      </c>
      <c r="B975" s="627" t="str">
        <f t="shared" si="55"/>
        <v>112011240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962</v>
      </c>
      <c r="H975" s="632">
        <f>'Справка 7'!D46</f>
        <v>35</v>
      </c>
    </row>
    <row r="976" spans="1:8">
      <c r="A976" s="627" t="str">
        <f t="shared" ref="A976:A1039" si="57">pdeName</f>
        <v>МЕБЕЛСИСТЕМ АД</v>
      </c>
      <c r="B976" s="627" t="str">
        <f t="shared" ref="B976:B1039" si="58">pdeBulstat</f>
        <v>112011240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962</v>
      </c>
      <c r="H976" s="632">
        <f>'Справка 7'!E11</f>
        <v>0</v>
      </c>
    </row>
    <row r="977" spans="1:8">
      <c r="A977" s="627" t="str">
        <f t="shared" si="57"/>
        <v>МЕБЕЛСИСТЕМ АД</v>
      </c>
      <c r="B977" s="627" t="str">
        <f t="shared" si="58"/>
        <v>112011240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962</v>
      </c>
      <c r="H977" s="632">
        <f>'Справка 7'!E13</f>
        <v>0</v>
      </c>
    </row>
    <row r="978" spans="1:8">
      <c r="A978" s="627" t="str">
        <f t="shared" si="57"/>
        <v>МЕБЕЛСИСТЕМ АД</v>
      </c>
      <c r="B978" s="627" t="str">
        <f t="shared" si="58"/>
        <v>112011240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962</v>
      </c>
      <c r="H978" s="632">
        <f>'Справка 7'!E14</f>
        <v>0</v>
      </c>
    </row>
    <row r="979" spans="1:8">
      <c r="A979" s="627" t="str">
        <f t="shared" si="57"/>
        <v>МЕБЕЛСИСТЕМ АД</v>
      </c>
      <c r="B979" s="627" t="str">
        <f t="shared" si="58"/>
        <v>112011240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962</v>
      </c>
      <c r="H979" s="632">
        <f>'Справка 7'!E15</f>
        <v>0</v>
      </c>
    </row>
    <row r="980" spans="1:8">
      <c r="A980" s="627" t="str">
        <f t="shared" si="57"/>
        <v>МЕБЕЛСИСТЕМ АД</v>
      </c>
      <c r="B980" s="627" t="str">
        <f t="shared" si="58"/>
        <v>112011240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962</v>
      </c>
      <c r="H980" s="632">
        <f>'Справка 7'!E16</f>
        <v>0</v>
      </c>
    </row>
    <row r="981" spans="1:8">
      <c r="A981" s="627" t="str">
        <f t="shared" si="57"/>
        <v>МЕБЕЛСИСТЕМ АД</v>
      </c>
      <c r="B981" s="627" t="str">
        <f t="shared" si="58"/>
        <v>112011240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962</v>
      </c>
      <c r="H981" s="632">
        <f>'Справка 7'!E17</f>
        <v>0</v>
      </c>
    </row>
    <row r="982" spans="1:8">
      <c r="A982" s="627" t="str">
        <f t="shared" si="57"/>
        <v>МЕБЕЛСИСТЕМ АД</v>
      </c>
      <c r="B982" s="627" t="str">
        <f t="shared" si="58"/>
        <v>112011240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962</v>
      </c>
      <c r="H982" s="632">
        <f>'Справка 7'!E18</f>
        <v>0</v>
      </c>
    </row>
    <row r="983" spans="1:8">
      <c r="A983" s="627" t="str">
        <f t="shared" si="57"/>
        <v>МЕБЕЛСИСТЕМ АД</v>
      </c>
      <c r="B983" s="627" t="str">
        <f t="shared" si="58"/>
        <v>112011240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962</v>
      </c>
      <c r="H983" s="632">
        <f>'Справка 7'!E19</f>
        <v>0</v>
      </c>
    </row>
    <row r="984" spans="1:8">
      <c r="A984" s="627" t="str">
        <f t="shared" si="57"/>
        <v>МЕБЕЛСИСТЕМ АД</v>
      </c>
      <c r="B984" s="627" t="str">
        <f t="shared" si="58"/>
        <v>112011240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962</v>
      </c>
      <c r="H984" s="632">
        <f>'Справка 7'!E20</f>
        <v>0</v>
      </c>
    </row>
    <row r="985" spans="1:8">
      <c r="A985" s="627" t="str">
        <f t="shared" si="57"/>
        <v>МЕБЕЛСИСТЕМ АД</v>
      </c>
      <c r="B985" s="627" t="str">
        <f t="shared" si="58"/>
        <v>112011240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962</v>
      </c>
      <c r="H985" s="632">
        <f>'Справка 7'!E21</f>
        <v>0</v>
      </c>
    </row>
    <row r="986" spans="1:8">
      <c r="A986" s="627" t="str">
        <f t="shared" si="57"/>
        <v>МЕБЕЛСИСТЕМ АД</v>
      </c>
      <c r="B986" s="627" t="str">
        <f t="shared" si="58"/>
        <v>112011240</v>
      </c>
      <c r="C986" s="631">
        <f t="shared" si="59"/>
        <v>46203</v>
      </c>
      <c r="D986" s="627" t="s">
        <v>683</v>
      </c>
      <c r="E986" s="627">
        <v>3</v>
      </c>
      <c r="F986" s="627" t="s">
        <v>963</v>
      </c>
      <c r="G986" s="627" t="s">
        <v>962</v>
      </c>
      <c r="H986" s="632">
        <f>'Справка 7'!E23</f>
        <v>0</v>
      </c>
    </row>
    <row r="987" spans="1:8">
      <c r="A987" s="627" t="str">
        <f t="shared" si="57"/>
        <v>МЕБЕЛСИСТЕМ АД</v>
      </c>
      <c r="B987" s="627" t="str">
        <f t="shared" si="58"/>
        <v>112011240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962</v>
      </c>
      <c r="H987" s="632">
        <f>'Справка 7'!E26</f>
        <v>0</v>
      </c>
    </row>
    <row r="988" spans="1:8">
      <c r="A988" s="627" t="str">
        <f t="shared" si="57"/>
        <v>МЕБЕЛСИСТЕМ АД</v>
      </c>
      <c r="B988" s="627" t="str">
        <f t="shared" si="58"/>
        <v>112011240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962</v>
      </c>
      <c r="H988" s="632">
        <f>'Справка 7'!E27</f>
        <v>0</v>
      </c>
    </row>
    <row r="989" spans="1:8">
      <c r="A989" s="627" t="str">
        <f t="shared" si="57"/>
        <v>МЕБЕЛСИСТЕМ АД</v>
      </c>
      <c r="B989" s="627" t="str">
        <f t="shared" si="58"/>
        <v>112011240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962</v>
      </c>
      <c r="H989" s="632">
        <f>'Справка 7'!E28</f>
        <v>0</v>
      </c>
    </row>
    <row r="990" spans="1:8">
      <c r="A990" s="627" t="str">
        <f t="shared" si="57"/>
        <v>МЕБЕЛСИСТЕМ АД</v>
      </c>
      <c r="B990" s="627" t="str">
        <f t="shared" si="58"/>
        <v>112011240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962</v>
      </c>
      <c r="H990" s="632">
        <f>'Справка 7'!E29</f>
        <v>0</v>
      </c>
    </row>
    <row r="991" spans="1:8">
      <c r="A991" s="627" t="str">
        <f t="shared" si="57"/>
        <v>МЕБЕЛСИСТЕМ АД</v>
      </c>
      <c r="B991" s="627" t="str">
        <f t="shared" si="58"/>
        <v>112011240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962</v>
      </c>
      <c r="H991" s="632">
        <f>'Справка 7'!E30</f>
        <v>0</v>
      </c>
    </row>
    <row r="992" spans="1:8">
      <c r="A992" s="627" t="str">
        <f t="shared" si="57"/>
        <v>МЕБЕЛСИСТЕМ АД</v>
      </c>
      <c r="B992" s="627" t="str">
        <f t="shared" si="58"/>
        <v>112011240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962</v>
      </c>
      <c r="H992" s="632">
        <f>'Справка 7'!E31</f>
        <v>0</v>
      </c>
    </row>
    <row r="993" spans="1:8">
      <c r="A993" s="627" t="str">
        <f t="shared" si="57"/>
        <v>МЕБЕЛСИСТЕМ АД</v>
      </c>
      <c r="B993" s="627" t="str">
        <f t="shared" si="58"/>
        <v>112011240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962</v>
      </c>
      <c r="H993" s="632">
        <f>'Справка 7'!E32</f>
        <v>0</v>
      </c>
    </row>
    <row r="994" spans="1:8">
      <c r="A994" s="627" t="str">
        <f t="shared" si="57"/>
        <v>МЕБЕЛСИСТЕМ АД</v>
      </c>
      <c r="B994" s="627" t="str">
        <f t="shared" si="58"/>
        <v>112011240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962</v>
      </c>
      <c r="H994" s="632">
        <f>'Справка 7'!E33</f>
        <v>0</v>
      </c>
    </row>
    <row r="995" spans="1:8">
      <c r="A995" s="627" t="str">
        <f t="shared" si="57"/>
        <v>МЕБЕЛСИСТЕМ АД</v>
      </c>
      <c r="B995" s="627" t="str">
        <f t="shared" si="58"/>
        <v>112011240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962</v>
      </c>
      <c r="H995" s="632">
        <f>'Справка 7'!E34</f>
        <v>0</v>
      </c>
    </row>
    <row r="996" spans="1:8">
      <c r="A996" s="627" t="str">
        <f t="shared" si="57"/>
        <v>МЕБЕЛСИСТЕМ АД</v>
      </c>
      <c r="B996" s="627" t="str">
        <f t="shared" si="58"/>
        <v>112011240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962</v>
      </c>
      <c r="H996" s="632">
        <f>'Справка 7'!E35</f>
        <v>0</v>
      </c>
    </row>
    <row r="997" spans="1:8">
      <c r="A997" s="627" t="str">
        <f t="shared" si="57"/>
        <v>МЕБЕЛСИСТЕМ АД</v>
      </c>
      <c r="B997" s="627" t="str">
        <f t="shared" si="58"/>
        <v>112011240</v>
      </c>
      <c r="C997" s="631">
        <f t="shared" si="59"/>
        <v>46203</v>
      </c>
      <c r="D997" s="627" t="s">
        <v>706</v>
      </c>
      <c r="E997" s="627">
        <v>3</v>
      </c>
      <c r="F997" s="627" t="s">
        <v>964</v>
      </c>
      <c r="G997" s="627" t="s">
        <v>962</v>
      </c>
      <c r="H997" s="632">
        <f>'Справка 7'!E36</f>
        <v>0</v>
      </c>
    </row>
    <row r="998" spans="1:8">
      <c r="A998" s="627" t="str">
        <f t="shared" si="57"/>
        <v>МЕБЕЛСИСТЕМ АД</v>
      </c>
      <c r="B998" s="627" t="str">
        <f t="shared" si="58"/>
        <v>112011240</v>
      </c>
      <c r="C998" s="631">
        <f t="shared" si="59"/>
        <v>46203</v>
      </c>
      <c r="D998" s="627" t="s">
        <v>708</v>
      </c>
      <c r="E998" s="627">
        <v>3</v>
      </c>
      <c r="F998" s="627" t="s">
        <v>965</v>
      </c>
      <c r="G998" s="627" t="s">
        <v>962</v>
      </c>
      <c r="H998" s="632">
        <f>'Справка 7'!E37</f>
        <v>0</v>
      </c>
    </row>
    <row r="999" spans="1:8">
      <c r="A999" s="627" t="str">
        <f t="shared" si="57"/>
        <v>МЕБЕЛСИСТЕМ АД</v>
      </c>
      <c r="B999" s="627" t="str">
        <f t="shared" si="58"/>
        <v>112011240</v>
      </c>
      <c r="C999" s="631">
        <f t="shared" si="59"/>
        <v>46203</v>
      </c>
      <c r="D999" s="627" t="s">
        <v>710</v>
      </c>
      <c r="E999" s="627">
        <v>3</v>
      </c>
      <c r="F999" s="627" t="s">
        <v>966</v>
      </c>
      <c r="G999" s="627" t="s">
        <v>962</v>
      </c>
      <c r="H999" s="632">
        <f>'Справка 7'!E38</f>
        <v>0</v>
      </c>
    </row>
    <row r="1000" spans="1:8">
      <c r="A1000" s="627" t="str">
        <f t="shared" si="57"/>
        <v>МЕБЕЛСИСТЕМ АД</v>
      </c>
      <c r="B1000" s="627" t="str">
        <f t="shared" si="58"/>
        <v>112011240</v>
      </c>
      <c r="C1000" s="631">
        <f t="shared" si="59"/>
        <v>46203</v>
      </c>
      <c r="D1000" s="627" t="s">
        <v>712</v>
      </c>
      <c r="E1000" s="627">
        <v>3</v>
      </c>
      <c r="F1000" s="627" t="s">
        <v>967</v>
      </c>
      <c r="G1000" s="627" t="s">
        <v>962</v>
      </c>
      <c r="H1000" s="632">
        <f>'Справка 7'!E39</f>
        <v>0</v>
      </c>
    </row>
    <row r="1001" spans="1:8">
      <c r="A1001" s="627" t="str">
        <f t="shared" si="57"/>
        <v>МЕБЕЛСИСТЕМ АД</v>
      </c>
      <c r="B1001" s="627" t="str">
        <f t="shared" si="58"/>
        <v>112011240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962</v>
      </c>
      <c r="H1001" s="632">
        <f>'Справка 7'!E40</f>
        <v>0</v>
      </c>
    </row>
    <row r="1002" spans="1:8">
      <c r="A1002" s="627" t="str">
        <f t="shared" si="57"/>
        <v>МЕБЕЛСИСТЕМ АД</v>
      </c>
      <c r="B1002" s="627" t="str">
        <f t="shared" si="58"/>
        <v>112011240</v>
      </c>
      <c r="C1002" s="631">
        <f t="shared" si="59"/>
        <v>46203</v>
      </c>
      <c r="D1002" s="627" t="s">
        <v>716</v>
      </c>
      <c r="E1002" s="627">
        <v>3</v>
      </c>
      <c r="F1002" s="627" t="s">
        <v>968</v>
      </c>
      <c r="G1002" s="627" t="s">
        <v>962</v>
      </c>
      <c r="H1002" s="632">
        <f>'Справка 7'!E41</f>
        <v>0</v>
      </c>
    </row>
    <row r="1003" spans="1:8">
      <c r="A1003" s="627" t="str">
        <f t="shared" si="57"/>
        <v>МЕБЕЛСИСТЕМ АД</v>
      </c>
      <c r="B1003" s="627" t="str">
        <f t="shared" si="58"/>
        <v>112011240</v>
      </c>
      <c r="C1003" s="631">
        <f t="shared" si="59"/>
        <v>46203</v>
      </c>
      <c r="D1003" s="627" t="s">
        <v>718</v>
      </c>
      <c r="E1003" s="627">
        <v>3</v>
      </c>
      <c r="F1003" s="627" t="s">
        <v>969</v>
      </c>
      <c r="G1003" s="627" t="s">
        <v>962</v>
      </c>
      <c r="H1003" s="632">
        <f>'Справка 7'!E42</f>
        <v>0</v>
      </c>
    </row>
    <row r="1004" spans="1:8">
      <c r="A1004" s="627" t="str">
        <f t="shared" si="57"/>
        <v>МЕБЕЛСИСТЕМ АД</v>
      </c>
      <c r="B1004" s="627" t="str">
        <f t="shared" si="58"/>
        <v>112011240</v>
      </c>
      <c r="C1004" s="631">
        <f t="shared" si="59"/>
        <v>46203</v>
      </c>
      <c r="D1004" s="627" t="s">
        <v>720</v>
      </c>
      <c r="E1004" s="627">
        <v>3</v>
      </c>
      <c r="F1004" s="627" t="s">
        <v>970</v>
      </c>
      <c r="G1004" s="627" t="s">
        <v>962</v>
      </c>
      <c r="H1004" s="632">
        <f>'Справка 7'!E43</f>
        <v>0</v>
      </c>
    </row>
    <row r="1005" spans="1:8">
      <c r="A1005" s="627" t="str">
        <f t="shared" si="57"/>
        <v>МЕБЕЛСИСТЕМ АД</v>
      </c>
      <c r="B1005" s="627" t="str">
        <f t="shared" si="58"/>
        <v>112011240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962</v>
      </c>
      <c r="H1005" s="632">
        <f>'Справка 7'!E44</f>
        <v>0</v>
      </c>
    </row>
    <row r="1006" spans="1:8">
      <c r="A1006" s="627" t="str">
        <f t="shared" si="57"/>
        <v>МЕБЕЛСИСТЕМ АД</v>
      </c>
      <c r="B1006" s="627" t="str">
        <f t="shared" si="58"/>
        <v>112011240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962</v>
      </c>
      <c r="H1006" s="632">
        <f>'Справка 7'!E45</f>
        <v>0</v>
      </c>
    </row>
    <row r="1007" spans="1:8">
      <c r="A1007" s="627" t="str">
        <f t="shared" si="57"/>
        <v>МЕБЕЛСИСТЕМ АД</v>
      </c>
      <c r="B1007" s="627" t="str">
        <f t="shared" si="58"/>
        <v>112011240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962</v>
      </c>
      <c r="H1007" s="632">
        <f>'Справка 7'!E46</f>
        <v>0</v>
      </c>
    </row>
    <row r="1008" spans="1:8">
      <c r="A1008" s="627" t="str">
        <f t="shared" si="57"/>
        <v>МЕБЕЛСИСТЕМ АД</v>
      </c>
      <c r="B1008" s="627" t="str">
        <f t="shared" si="58"/>
        <v>112011240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971</v>
      </c>
      <c r="H1008" s="627">
        <f>'Справка 7'!C54</f>
        <v>0</v>
      </c>
    </row>
    <row r="1009" spans="1:8">
      <c r="A1009" s="627" t="str">
        <f t="shared" si="57"/>
        <v>МЕБЕЛСИСТЕМ АД</v>
      </c>
      <c r="B1009" s="627" t="str">
        <f t="shared" si="58"/>
        <v>112011240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971</v>
      </c>
      <c r="H1009" s="627">
        <f>'Справка 7'!C55</f>
        <v>0</v>
      </c>
    </row>
    <row r="1010" spans="1:8">
      <c r="A1010" s="627" t="str">
        <f t="shared" si="57"/>
        <v>МЕБЕЛСИСТЕМ АД</v>
      </c>
      <c r="B1010" s="627" t="str">
        <f t="shared" si="58"/>
        <v>112011240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971</v>
      </c>
      <c r="H1010" s="627">
        <f>'Справка 7'!C56</f>
        <v>0</v>
      </c>
    </row>
    <row r="1011" spans="1:8">
      <c r="A1011" s="627" t="str">
        <f t="shared" si="57"/>
        <v>МЕБЕЛСИСТЕМ АД</v>
      </c>
      <c r="B1011" s="627" t="str">
        <f t="shared" si="58"/>
        <v>112011240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971</v>
      </c>
      <c r="H1011" s="627">
        <f>'Справка 7'!C57</f>
        <v>0</v>
      </c>
    </row>
    <row r="1012" spans="1:8">
      <c r="A1012" s="627" t="str">
        <f t="shared" si="57"/>
        <v>МЕБЕЛСИСТЕМ АД</v>
      </c>
      <c r="B1012" s="627" t="str">
        <f t="shared" si="58"/>
        <v>112011240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971</v>
      </c>
      <c r="H1012" s="627">
        <f>'Справка 7'!C58</f>
        <v>34</v>
      </c>
    </row>
    <row r="1013" spans="1:8">
      <c r="A1013" s="627" t="str">
        <f t="shared" si="57"/>
        <v>МЕБЕЛСИСТЕМ АД</v>
      </c>
      <c r="B1013" s="627" t="str">
        <f t="shared" si="58"/>
        <v>112011240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971</v>
      </c>
      <c r="H1013" s="627">
        <f>'Справка 7'!C59</f>
        <v>34</v>
      </c>
    </row>
    <row r="1014" spans="1:8">
      <c r="A1014" s="627" t="str">
        <f t="shared" si="57"/>
        <v>МЕБЕЛСИСТЕМ АД</v>
      </c>
      <c r="B1014" s="627" t="str">
        <f t="shared" si="58"/>
        <v>112011240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971</v>
      </c>
      <c r="H1014" s="627">
        <f>'Справка 7'!C60</f>
        <v>0</v>
      </c>
    </row>
    <row r="1015" spans="1:8">
      <c r="A1015" s="627" t="str">
        <f t="shared" si="57"/>
        <v>МЕБЕЛСИСТЕМ АД</v>
      </c>
      <c r="B1015" s="627" t="str">
        <f t="shared" si="58"/>
        <v>112011240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971</v>
      </c>
      <c r="H1015" s="627">
        <f>'Справка 7'!C61</f>
        <v>0</v>
      </c>
    </row>
    <row r="1016" spans="1:8">
      <c r="A1016" s="627" t="str">
        <f t="shared" si="57"/>
        <v>МЕБЕЛСИСТЕМ АД</v>
      </c>
      <c r="B1016" s="627" t="str">
        <f t="shared" si="58"/>
        <v>112011240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971</v>
      </c>
      <c r="H1016" s="627">
        <f>'Справка 7'!C62</f>
        <v>0</v>
      </c>
    </row>
    <row r="1017" spans="1:8">
      <c r="A1017" s="627" t="str">
        <f t="shared" si="57"/>
        <v>МЕБЕЛСИСТЕМ АД</v>
      </c>
      <c r="B1017" s="627" t="str">
        <f t="shared" si="58"/>
        <v>112011240</v>
      </c>
      <c r="C1017" s="631">
        <f t="shared" si="59"/>
        <v>46203</v>
      </c>
      <c r="D1017" s="627" t="s">
        <v>748</v>
      </c>
      <c r="E1017" s="627">
        <v>1</v>
      </c>
      <c r="F1017" s="627" t="s">
        <v>157</v>
      </c>
      <c r="G1017" s="627" t="s">
        <v>971</v>
      </c>
      <c r="H1017" s="627">
        <f>'Справка 7'!C63</f>
        <v>0</v>
      </c>
    </row>
    <row r="1018" spans="1:8">
      <c r="A1018" s="627" t="str">
        <f t="shared" si="57"/>
        <v>МЕБЕЛСИСТЕМ АД</v>
      </c>
      <c r="B1018" s="627" t="str">
        <f t="shared" si="58"/>
        <v>112011240</v>
      </c>
      <c r="C1018" s="631">
        <f t="shared" si="59"/>
        <v>46203</v>
      </c>
      <c r="D1018" s="627" t="s">
        <v>749</v>
      </c>
      <c r="E1018" s="627">
        <v>1</v>
      </c>
      <c r="F1018" s="627" t="s">
        <v>160</v>
      </c>
      <c r="G1018" s="627" t="s">
        <v>971</v>
      </c>
      <c r="H1018" s="627">
        <f>'Справка 7'!C64</f>
        <v>0</v>
      </c>
    </row>
    <row r="1019" spans="1:8">
      <c r="A1019" s="627" t="str">
        <f t="shared" si="57"/>
        <v>МЕБЕЛСИСТЕМ АД</v>
      </c>
      <c r="B1019" s="627" t="str">
        <f t="shared" si="58"/>
        <v>112011240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971</v>
      </c>
      <c r="H1019" s="627">
        <f>'Справка 7'!C65</f>
        <v>0</v>
      </c>
    </row>
    <row r="1020" spans="1:8">
      <c r="A1020" s="627" t="str">
        <f t="shared" si="57"/>
        <v>МЕБЕЛСИСТЕМ АД</v>
      </c>
      <c r="B1020" s="627" t="str">
        <f t="shared" si="58"/>
        <v>112011240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971</v>
      </c>
      <c r="H1020" s="627">
        <f>'Справка 7'!C66</f>
        <v>0</v>
      </c>
    </row>
    <row r="1021" spans="1:8">
      <c r="A1021" s="627" t="str">
        <f t="shared" si="57"/>
        <v>МЕБЕЛСИСТЕМ АД</v>
      </c>
      <c r="B1021" s="627" t="str">
        <f t="shared" si="58"/>
        <v>112011240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971</v>
      </c>
      <c r="H1021" s="627">
        <f>'Справка 7'!C67</f>
        <v>0</v>
      </c>
    </row>
    <row r="1022" spans="1:8">
      <c r="A1022" s="627" t="str">
        <f t="shared" si="57"/>
        <v>МЕБЕЛСИСТЕМ АД</v>
      </c>
      <c r="B1022" s="627" t="str">
        <f t="shared" si="58"/>
        <v>112011240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971</v>
      </c>
      <c r="H1022" s="627">
        <f>'Справка 7'!C68</f>
        <v>34</v>
      </c>
    </row>
    <row r="1023" spans="1:8">
      <c r="A1023" s="627" t="str">
        <f t="shared" si="57"/>
        <v>МЕБЕЛСИСТЕМ АД</v>
      </c>
      <c r="B1023" s="627" t="str">
        <f t="shared" si="58"/>
        <v>112011240</v>
      </c>
      <c r="C1023" s="631">
        <f t="shared" si="59"/>
        <v>46203</v>
      </c>
      <c r="D1023" s="627" t="s">
        <v>760</v>
      </c>
      <c r="E1023" s="627">
        <v>1</v>
      </c>
      <c r="F1023" s="627" t="s">
        <v>972</v>
      </c>
      <c r="G1023" s="627" t="s">
        <v>971</v>
      </c>
      <c r="H1023" s="627">
        <f>'Справка 7'!C70</f>
        <v>0</v>
      </c>
    </row>
    <row r="1024" spans="1:8">
      <c r="A1024" s="627" t="str">
        <f t="shared" si="57"/>
        <v>МЕБЕЛСИСТЕМ АД</v>
      </c>
      <c r="B1024" s="627" t="str">
        <f t="shared" si="58"/>
        <v>112011240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971</v>
      </c>
      <c r="H1024" s="627">
        <f>'Справка 7'!C73</f>
        <v>174</v>
      </c>
    </row>
    <row r="1025" spans="1:8">
      <c r="A1025" s="627" t="str">
        <f t="shared" si="57"/>
        <v>МЕБЕЛСИСТЕМ АД</v>
      </c>
      <c r="B1025" s="627" t="str">
        <f t="shared" si="58"/>
        <v>112011240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971</v>
      </c>
      <c r="H1025" s="627">
        <f>'Справка 7'!C74</f>
        <v>0</v>
      </c>
    </row>
    <row r="1026" spans="1:8">
      <c r="A1026" s="627" t="str">
        <f t="shared" si="57"/>
        <v>МЕБЕЛСИСТЕМ АД</v>
      </c>
      <c r="B1026" s="627" t="str">
        <f t="shared" si="58"/>
        <v>112011240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971</v>
      </c>
      <c r="H1026" s="627">
        <f>'Справка 7'!C75</f>
        <v>0</v>
      </c>
    </row>
    <row r="1027" spans="1:8">
      <c r="A1027" s="627" t="str">
        <f t="shared" si="57"/>
        <v>МЕБЕЛСИСТЕМ АД</v>
      </c>
      <c r="B1027" s="627" t="str">
        <f t="shared" si="58"/>
        <v>112011240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971</v>
      </c>
      <c r="H1027" s="627">
        <f>'Справка 7'!C76</f>
        <v>174</v>
      </c>
    </row>
    <row r="1028" spans="1:8">
      <c r="A1028" s="627" t="str">
        <f t="shared" si="57"/>
        <v>МЕБЕЛСИСТЕМ АД</v>
      </c>
      <c r="B1028" s="627" t="str">
        <f t="shared" si="58"/>
        <v>112011240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971</v>
      </c>
      <c r="H1028" s="627">
        <f>'Справка 7'!C77</f>
        <v>9</v>
      </c>
    </row>
    <row r="1029" spans="1:8">
      <c r="A1029" s="627" t="str">
        <f t="shared" si="57"/>
        <v>МЕБЕЛСИСТЕМ АД</v>
      </c>
      <c r="B1029" s="627" t="str">
        <f t="shared" si="58"/>
        <v>112011240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971</v>
      </c>
      <c r="H1029" s="627">
        <f>'Справка 7'!C78</f>
        <v>9</v>
      </c>
    </row>
    <row r="1030" spans="1:8">
      <c r="A1030" s="627" t="str">
        <f t="shared" si="57"/>
        <v>МЕБЕЛСИСТЕМ АД</v>
      </c>
      <c r="B1030" s="627" t="str">
        <f t="shared" si="58"/>
        <v>112011240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971</v>
      </c>
      <c r="H1030" s="627">
        <f>'Справка 7'!C79</f>
        <v>0</v>
      </c>
    </row>
    <row r="1031" spans="1:8">
      <c r="A1031" s="627" t="str">
        <f t="shared" si="57"/>
        <v>МЕБЕЛСИСТЕМ АД</v>
      </c>
      <c r="B1031" s="627" t="str">
        <f t="shared" si="58"/>
        <v>112011240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971</v>
      </c>
      <c r="H1031" s="627">
        <f>'Справка 7'!C80</f>
        <v>0</v>
      </c>
    </row>
    <row r="1032" spans="1:8">
      <c r="A1032" s="627" t="str">
        <f t="shared" si="57"/>
        <v>МЕБЕЛСИСТЕМ АД</v>
      </c>
      <c r="B1032" s="627" t="str">
        <f t="shared" si="58"/>
        <v>112011240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971</v>
      </c>
      <c r="H1032" s="627">
        <f>'Справка 7'!C81</f>
        <v>0</v>
      </c>
    </row>
    <row r="1033" spans="1:8">
      <c r="A1033" s="627" t="str">
        <f t="shared" si="57"/>
        <v>МЕБЕЛСИСТЕМ АД</v>
      </c>
      <c r="B1033" s="627" t="str">
        <f t="shared" si="58"/>
        <v>112011240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971</v>
      </c>
      <c r="H1033" s="627">
        <f>'Справка 7'!C82</f>
        <v>0</v>
      </c>
    </row>
    <row r="1034" spans="1:8">
      <c r="A1034" s="627" t="str">
        <f t="shared" si="57"/>
        <v>МЕБЕЛСИСТЕМ АД</v>
      </c>
      <c r="B1034" s="627" t="str">
        <f t="shared" si="58"/>
        <v>112011240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971</v>
      </c>
      <c r="H1034" s="627">
        <f>'Справка 7'!C83</f>
        <v>0</v>
      </c>
    </row>
    <row r="1035" spans="1:8">
      <c r="A1035" s="627" t="str">
        <f t="shared" si="57"/>
        <v>МЕБЕЛСИСТЕМ АД</v>
      </c>
      <c r="B1035" s="627" t="str">
        <f t="shared" si="58"/>
        <v>112011240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971</v>
      </c>
      <c r="H1035" s="627">
        <f>'Справка 7'!C84</f>
        <v>0</v>
      </c>
    </row>
    <row r="1036" spans="1:8">
      <c r="A1036" s="627" t="str">
        <f t="shared" si="57"/>
        <v>МЕБЕЛСИСТЕМ АД</v>
      </c>
      <c r="B1036" s="627" t="str">
        <f t="shared" si="58"/>
        <v>112011240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971</v>
      </c>
      <c r="H1036" s="627">
        <f>'Справка 7'!C85</f>
        <v>0</v>
      </c>
    </row>
    <row r="1037" spans="1:8">
      <c r="A1037" s="627" t="str">
        <f t="shared" si="57"/>
        <v>МЕБЕЛСИСТЕМ АД</v>
      </c>
      <c r="B1037" s="627" t="str">
        <f t="shared" si="58"/>
        <v>112011240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971</v>
      </c>
      <c r="H1037" s="627">
        <f>'Справка 7'!C86</f>
        <v>0</v>
      </c>
    </row>
    <row r="1038" spans="1:8">
      <c r="A1038" s="627" t="str">
        <f t="shared" si="57"/>
        <v>МЕБЕЛСИСТЕМ АД</v>
      </c>
      <c r="B1038" s="627" t="str">
        <f t="shared" si="58"/>
        <v>112011240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971</v>
      </c>
      <c r="H1038" s="627">
        <f>'Справка 7'!C87</f>
        <v>36</v>
      </c>
    </row>
    <row r="1039" spans="1:8">
      <c r="A1039" s="627" t="str">
        <f t="shared" si="57"/>
        <v>МЕБЕЛСИСТЕМ АД</v>
      </c>
      <c r="B1039" s="627" t="str">
        <f t="shared" si="58"/>
        <v>112011240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971</v>
      </c>
      <c r="H1039" s="627">
        <f>'Справка 7'!C88</f>
        <v>0</v>
      </c>
    </row>
    <row r="1040" spans="1:8">
      <c r="A1040" s="627" t="str">
        <f t="shared" ref="A1040:A1103" si="60">pdeName</f>
        <v>МЕБЕЛСИСТЕМ АД</v>
      </c>
      <c r="B1040" s="627" t="str">
        <f t="shared" ref="B1040:B1103" si="61">pdeBulstat</f>
        <v>112011240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971</v>
      </c>
      <c r="H1040" s="627">
        <f>'Справка 7'!C89</f>
        <v>7</v>
      </c>
    </row>
    <row r="1041" spans="1:8">
      <c r="A1041" s="627" t="str">
        <f t="shared" si="60"/>
        <v>МЕБЕЛСИСТЕМ АД</v>
      </c>
      <c r="B1041" s="627" t="str">
        <f t="shared" si="61"/>
        <v>112011240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971</v>
      </c>
      <c r="H1041" s="627">
        <f>'Справка 7'!C90</f>
        <v>6</v>
      </c>
    </row>
    <row r="1042" spans="1:8">
      <c r="A1042" s="627" t="str">
        <f t="shared" si="60"/>
        <v>МЕБЕЛСИСТЕМ АД</v>
      </c>
      <c r="B1042" s="627" t="str">
        <f t="shared" si="61"/>
        <v>112011240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971</v>
      </c>
      <c r="H1042" s="627">
        <f>'Справка 7'!C91</f>
        <v>19</v>
      </c>
    </row>
    <row r="1043" spans="1:8">
      <c r="A1043" s="627" t="str">
        <f t="shared" si="60"/>
        <v>МЕБЕЛСИСТЕМ АД</v>
      </c>
      <c r="B1043" s="627" t="str">
        <f t="shared" si="61"/>
        <v>112011240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971</v>
      </c>
      <c r="H1043" s="627">
        <f>'Справка 7'!C92</f>
        <v>2</v>
      </c>
    </row>
    <row r="1044" spans="1:8">
      <c r="A1044" s="627" t="str">
        <f t="shared" si="60"/>
        <v>МЕБЕЛСИСТЕМ АД</v>
      </c>
      <c r="B1044" s="627" t="str">
        <f t="shared" si="61"/>
        <v>112011240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971</v>
      </c>
      <c r="H1044" s="627">
        <f>'Справка 7'!C93</f>
        <v>0</v>
      </c>
    </row>
    <row r="1045" spans="1:8">
      <c r="A1045" s="627" t="str">
        <f t="shared" si="60"/>
        <v>МЕБЕЛСИСТЕМ АД</v>
      </c>
      <c r="B1045" s="627" t="str">
        <f t="shared" si="61"/>
        <v>112011240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971</v>
      </c>
      <c r="H1045" s="627">
        <f>'Справка 7'!C94</f>
        <v>1</v>
      </c>
    </row>
    <row r="1046" spans="1:8">
      <c r="A1046" s="627" t="str">
        <f t="shared" si="60"/>
        <v>МЕБЕЛСИСТЕМ АД</v>
      </c>
      <c r="B1046" s="627" t="str">
        <f t="shared" si="61"/>
        <v>112011240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971</v>
      </c>
      <c r="H1046" s="627">
        <f>'Справка 7'!C95</f>
        <v>1</v>
      </c>
    </row>
    <row r="1047" spans="1:8">
      <c r="A1047" s="627" t="str">
        <f t="shared" si="60"/>
        <v>МЕБЕЛСИСТЕМ АД</v>
      </c>
      <c r="B1047" s="627" t="str">
        <f t="shared" si="61"/>
        <v>112011240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971</v>
      </c>
      <c r="H1047" s="627">
        <f>'Справка 7'!C96</f>
        <v>2</v>
      </c>
    </row>
    <row r="1048" spans="1:8">
      <c r="A1048" s="627" t="str">
        <f t="shared" si="60"/>
        <v>МЕБЕЛСИСТЕМ АД</v>
      </c>
      <c r="B1048" s="627" t="str">
        <f t="shared" si="61"/>
        <v>112011240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971</v>
      </c>
      <c r="H1048" s="627">
        <f>'Справка 7'!C97</f>
        <v>0</v>
      </c>
    </row>
    <row r="1049" spans="1:8">
      <c r="A1049" s="627" t="str">
        <f t="shared" si="60"/>
        <v>МЕБЕЛСИСТЕМ АД</v>
      </c>
      <c r="B1049" s="627" t="str">
        <f t="shared" si="61"/>
        <v>112011240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971</v>
      </c>
      <c r="H1049" s="627">
        <f>'Справка 7'!C98</f>
        <v>219</v>
      </c>
    </row>
    <row r="1050" spans="1:8">
      <c r="A1050" s="627" t="str">
        <f t="shared" si="60"/>
        <v>МЕБЕЛСИСТЕМ АД</v>
      </c>
      <c r="B1050" s="627" t="str">
        <f t="shared" si="61"/>
        <v>112011240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971</v>
      </c>
      <c r="H1050" s="627">
        <f>'Справка 7'!C99</f>
        <v>253</v>
      </c>
    </row>
    <row r="1051" spans="1:8">
      <c r="A1051" s="627" t="str">
        <f t="shared" si="60"/>
        <v>МЕБЕЛСИСТЕМ АД</v>
      </c>
      <c r="B1051" s="627" t="str">
        <f t="shared" si="61"/>
        <v>112011240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971</v>
      </c>
      <c r="H1051" s="627">
        <f>'Справка 7'!D54</f>
        <v>0</v>
      </c>
    </row>
    <row r="1052" spans="1:8">
      <c r="A1052" s="627" t="str">
        <f t="shared" si="60"/>
        <v>МЕБЕЛСИСТЕМ АД</v>
      </c>
      <c r="B1052" s="627" t="str">
        <f t="shared" si="61"/>
        <v>112011240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971</v>
      </c>
      <c r="H1052" s="627">
        <f>'Справка 7'!D55</f>
        <v>0</v>
      </c>
    </row>
    <row r="1053" spans="1:8">
      <c r="A1053" s="627" t="str">
        <f t="shared" si="60"/>
        <v>МЕБЕЛСИСТЕМ АД</v>
      </c>
      <c r="B1053" s="627" t="str">
        <f t="shared" si="61"/>
        <v>112011240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971</v>
      </c>
      <c r="H1053" s="627">
        <f>'Справка 7'!D56</f>
        <v>0</v>
      </c>
    </row>
    <row r="1054" spans="1:8">
      <c r="A1054" s="627" t="str">
        <f t="shared" si="60"/>
        <v>МЕБЕЛСИСТЕМ АД</v>
      </c>
      <c r="B1054" s="627" t="str">
        <f t="shared" si="61"/>
        <v>112011240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971</v>
      </c>
      <c r="H1054" s="627">
        <f>'Справка 7'!D57</f>
        <v>0</v>
      </c>
    </row>
    <row r="1055" spans="1:8">
      <c r="A1055" s="627" t="str">
        <f t="shared" si="60"/>
        <v>МЕБЕЛСИСТЕМ АД</v>
      </c>
      <c r="B1055" s="627" t="str">
        <f t="shared" si="61"/>
        <v>112011240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971</v>
      </c>
      <c r="H1055" s="627">
        <f>'Справка 7'!D58</f>
        <v>0</v>
      </c>
    </row>
    <row r="1056" spans="1:8">
      <c r="A1056" s="627" t="str">
        <f t="shared" si="60"/>
        <v>МЕБЕЛСИСТЕМ АД</v>
      </c>
      <c r="B1056" s="627" t="str">
        <f t="shared" si="61"/>
        <v>112011240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971</v>
      </c>
      <c r="H1056" s="627">
        <f>'Справка 7'!D59</f>
        <v>0</v>
      </c>
    </row>
    <row r="1057" spans="1:8">
      <c r="A1057" s="627" t="str">
        <f t="shared" si="60"/>
        <v>МЕБЕЛСИСТЕМ АД</v>
      </c>
      <c r="B1057" s="627" t="str">
        <f t="shared" si="61"/>
        <v>112011240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971</v>
      </c>
      <c r="H1057" s="627">
        <f>'Справка 7'!D60</f>
        <v>0</v>
      </c>
    </row>
    <row r="1058" spans="1:8">
      <c r="A1058" s="627" t="str">
        <f t="shared" si="60"/>
        <v>МЕБЕЛСИСТЕМ АД</v>
      </c>
      <c r="B1058" s="627" t="str">
        <f t="shared" si="61"/>
        <v>112011240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971</v>
      </c>
      <c r="H1058" s="627">
        <f>'Справка 7'!D61</f>
        <v>0</v>
      </c>
    </row>
    <row r="1059" spans="1:8">
      <c r="A1059" s="627" t="str">
        <f t="shared" si="60"/>
        <v>МЕБЕЛСИСТЕМ АД</v>
      </c>
      <c r="B1059" s="627" t="str">
        <f t="shared" si="61"/>
        <v>112011240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971</v>
      </c>
      <c r="H1059" s="627">
        <f>'Справка 7'!D62</f>
        <v>0</v>
      </c>
    </row>
    <row r="1060" spans="1:8">
      <c r="A1060" s="627" t="str">
        <f t="shared" si="60"/>
        <v>МЕБЕЛСИСТЕМ АД</v>
      </c>
      <c r="B1060" s="627" t="str">
        <f t="shared" si="61"/>
        <v>112011240</v>
      </c>
      <c r="C1060" s="631">
        <f t="shared" si="62"/>
        <v>46203</v>
      </c>
      <c r="D1060" s="627" t="s">
        <v>748</v>
      </c>
      <c r="E1060" s="627">
        <v>2</v>
      </c>
      <c r="F1060" s="627" t="s">
        <v>157</v>
      </c>
      <c r="G1060" s="627" t="s">
        <v>971</v>
      </c>
      <c r="H1060" s="627">
        <f>'Справка 7'!D63</f>
        <v>0</v>
      </c>
    </row>
    <row r="1061" spans="1:8">
      <c r="A1061" s="627" t="str">
        <f t="shared" si="60"/>
        <v>МЕБЕЛСИСТЕМ АД</v>
      </c>
      <c r="B1061" s="627" t="str">
        <f t="shared" si="61"/>
        <v>112011240</v>
      </c>
      <c r="C1061" s="631">
        <f t="shared" si="62"/>
        <v>46203</v>
      </c>
      <c r="D1061" s="627" t="s">
        <v>749</v>
      </c>
      <c r="E1061" s="627">
        <v>2</v>
      </c>
      <c r="F1061" s="627" t="s">
        <v>160</v>
      </c>
      <c r="G1061" s="627" t="s">
        <v>971</v>
      </c>
      <c r="H1061" s="627">
        <f>'Справка 7'!D64</f>
        <v>0</v>
      </c>
    </row>
    <row r="1062" spans="1:8">
      <c r="A1062" s="627" t="str">
        <f t="shared" si="60"/>
        <v>МЕБЕЛСИСТЕМ АД</v>
      </c>
      <c r="B1062" s="627" t="str">
        <f t="shared" si="61"/>
        <v>112011240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971</v>
      </c>
      <c r="H1062" s="627">
        <f>'Справка 7'!D65</f>
        <v>0</v>
      </c>
    </row>
    <row r="1063" spans="1:8">
      <c r="A1063" s="627" t="str">
        <f t="shared" si="60"/>
        <v>МЕБЕЛСИСТЕМ АД</v>
      </c>
      <c r="B1063" s="627" t="str">
        <f t="shared" si="61"/>
        <v>112011240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971</v>
      </c>
      <c r="H1063" s="627">
        <f>'Справка 7'!D66</f>
        <v>0</v>
      </c>
    </row>
    <row r="1064" spans="1:8">
      <c r="A1064" s="627" t="str">
        <f t="shared" si="60"/>
        <v>МЕБЕЛСИСТЕМ АД</v>
      </c>
      <c r="B1064" s="627" t="str">
        <f t="shared" si="61"/>
        <v>112011240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971</v>
      </c>
      <c r="H1064" s="627">
        <f>'Справка 7'!D67</f>
        <v>0</v>
      </c>
    </row>
    <row r="1065" spans="1:8">
      <c r="A1065" s="627" t="str">
        <f t="shared" si="60"/>
        <v>МЕБЕЛСИСТЕМ АД</v>
      </c>
      <c r="B1065" s="627" t="str">
        <f t="shared" si="61"/>
        <v>112011240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971</v>
      </c>
      <c r="H1065" s="627">
        <f>'Справка 7'!D68</f>
        <v>0</v>
      </c>
    </row>
    <row r="1066" spans="1:8">
      <c r="A1066" s="627" t="str">
        <f t="shared" si="60"/>
        <v>МЕБЕЛСИСТЕМ АД</v>
      </c>
      <c r="B1066" s="627" t="str">
        <f t="shared" si="61"/>
        <v>112011240</v>
      </c>
      <c r="C1066" s="631">
        <f t="shared" si="62"/>
        <v>46203</v>
      </c>
      <c r="D1066" s="627" t="s">
        <v>760</v>
      </c>
      <c r="E1066" s="627">
        <v>2</v>
      </c>
      <c r="F1066" s="627" t="s">
        <v>972</v>
      </c>
      <c r="G1066" s="627" t="s">
        <v>971</v>
      </c>
      <c r="H1066" s="627">
        <f>'Справка 7'!D70</f>
        <v>0</v>
      </c>
    </row>
    <row r="1067" spans="1:8">
      <c r="A1067" s="627" t="str">
        <f t="shared" si="60"/>
        <v>МЕБЕЛСИСТЕМ АД</v>
      </c>
      <c r="B1067" s="627" t="str">
        <f t="shared" si="61"/>
        <v>112011240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971</v>
      </c>
      <c r="H1067" s="627">
        <f>'Справка 7'!D73</f>
        <v>174</v>
      </c>
    </row>
    <row r="1068" spans="1:8">
      <c r="A1068" s="627" t="str">
        <f t="shared" si="60"/>
        <v>МЕБЕЛСИСТЕМ АД</v>
      </c>
      <c r="B1068" s="627" t="str">
        <f t="shared" si="61"/>
        <v>112011240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971</v>
      </c>
      <c r="H1068" s="627">
        <f>'Справка 7'!D74</f>
        <v>0</v>
      </c>
    </row>
    <row r="1069" spans="1:8">
      <c r="A1069" s="627" t="str">
        <f t="shared" si="60"/>
        <v>МЕБЕЛСИСТЕМ АД</v>
      </c>
      <c r="B1069" s="627" t="str">
        <f t="shared" si="61"/>
        <v>112011240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971</v>
      </c>
      <c r="H1069" s="627">
        <f>'Справка 7'!D75</f>
        <v>0</v>
      </c>
    </row>
    <row r="1070" spans="1:8">
      <c r="A1070" s="627" t="str">
        <f t="shared" si="60"/>
        <v>МЕБЕЛСИСТЕМ АД</v>
      </c>
      <c r="B1070" s="627" t="str">
        <f t="shared" si="61"/>
        <v>112011240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971</v>
      </c>
      <c r="H1070" s="627">
        <f>'Справка 7'!D76</f>
        <v>174</v>
      </c>
    </row>
    <row r="1071" spans="1:8">
      <c r="A1071" s="627" t="str">
        <f t="shared" si="60"/>
        <v>МЕБЕЛСИСТЕМ АД</v>
      </c>
      <c r="B1071" s="627" t="str">
        <f t="shared" si="61"/>
        <v>112011240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971</v>
      </c>
      <c r="H1071" s="627">
        <f>'Справка 7'!D77</f>
        <v>9</v>
      </c>
    </row>
    <row r="1072" spans="1:8">
      <c r="A1072" s="627" t="str">
        <f t="shared" si="60"/>
        <v>МЕБЕЛСИСТЕМ АД</v>
      </c>
      <c r="B1072" s="627" t="str">
        <f t="shared" si="61"/>
        <v>112011240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971</v>
      </c>
      <c r="H1072" s="627">
        <f>'Справка 7'!D78</f>
        <v>9</v>
      </c>
    </row>
    <row r="1073" spans="1:8">
      <c r="A1073" s="627" t="str">
        <f t="shared" si="60"/>
        <v>МЕБЕЛСИСТЕМ АД</v>
      </c>
      <c r="B1073" s="627" t="str">
        <f t="shared" si="61"/>
        <v>112011240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971</v>
      </c>
      <c r="H1073" s="627">
        <f>'Справка 7'!D79</f>
        <v>0</v>
      </c>
    </row>
    <row r="1074" spans="1:8">
      <c r="A1074" s="627" t="str">
        <f t="shared" si="60"/>
        <v>МЕБЕЛСИСТЕМ АД</v>
      </c>
      <c r="B1074" s="627" t="str">
        <f t="shared" si="61"/>
        <v>112011240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971</v>
      </c>
      <c r="H1074" s="627">
        <f>'Справка 7'!D80</f>
        <v>0</v>
      </c>
    </row>
    <row r="1075" spans="1:8">
      <c r="A1075" s="627" t="str">
        <f t="shared" si="60"/>
        <v>МЕБЕЛСИСТЕМ АД</v>
      </c>
      <c r="B1075" s="627" t="str">
        <f t="shared" si="61"/>
        <v>112011240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971</v>
      </c>
      <c r="H1075" s="627">
        <f>'Справка 7'!D81</f>
        <v>0</v>
      </c>
    </row>
    <row r="1076" spans="1:8">
      <c r="A1076" s="627" t="str">
        <f t="shared" si="60"/>
        <v>МЕБЕЛСИСТЕМ АД</v>
      </c>
      <c r="B1076" s="627" t="str">
        <f t="shared" si="61"/>
        <v>112011240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971</v>
      </c>
      <c r="H1076" s="627">
        <f>'Справка 7'!D82</f>
        <v>0</v>
      </c>
    </row>
    <row r="1077" spans="1:8">
      <c r="A1077" s="627" t="str">
        <f t="shared" si="60"/>
        <v>МЕБЕЛСИСТЕМ АД</v>
      </c>
      <c r="B1077" s="627" t="str">
        <f t="shared" si="61"/>
        <v>112011240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971</v>
      </c>
      <c r="H1077" s="627">
        <f>'Справка 7'!D83</f>
        <v>0</v>
      </c>
    </row>
    <row r="1078" spans="1:8">
      <c r="A1078" s="627" t="str">
        <f t="shared" si="60"/>
        <v>МЕБЕЛСИСТЕМ АД</v>
      </c>
      <c r="B1078" s="627" t="str">
        <f t="shared" si="61"/>
        <v>112011240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971</v>
      </c>
      <c r="H1078" s="627">
        <f>'Справка 7'!D84</f>
        <v>0</v>
      </c>
    </row>
    <row r="1079" spans="1:8">
      <c r="A1079" s="627" t="str">
        <f t="shared" si="60"/>
        <v>МЕБЕЛСИСТЕМ АД</v>
      </c>
      <c r="B1079" s="627" t="str">
        <f t="shared" si="61"/>
        <v>112011240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971</v>
      </c>
      <c r="H1079" s="627">
        <f>'Справка 7'!D85</f>
        <v>0</v>
      </c>
    </row>
    <row r="1080" spans="1:8">
      <c r="A1080" s="627" t="str">
        <f t="shared" si="60"/>
        <v>МЕБЕЛСИСТЕМ АД</v>
      </c>
      <c r="B1080" s="627" t="str">
        <f t="shared" si="61"/>
        <v>112011240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971</v>
      </c>
      <c r="H1080" s="627">
        <f>'Справка 7'!D86</f>
        <v>0</v>
      </c>
    </row>
    <row r="1081" spans="1:8">
      <c r="A1081" s="627" t="str">
        <f t="shared" si="60"/>
        <v>МЕБЕЛСИСТЕМ АД</v>
      </c>
      <c r="B1081" s="627" t="str">
        <f t="shared" si="61"/>
        <v>112011240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971</v>
      </c>
      <c r="H1081" s="627">
        <f>'Справка 7'!D87</f>
        <v>36</v>
      </c>
    </row>
    <row r="1082" spans="1:8">
      <c r="A1082" s="627" t="str">
        <f t="shared" si="60"/>
        <v>МЕБЕЛСИСТЕМ АД</v>
      </c>
      <c r="B1082" s="627" t="str">
        <f t="shared" si="61"/>
        <v>112011240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971</v>
      </c>
      <c r="H1082" s="627">
        <f>'Справка 7'!D88</f>
        <v>0</v>
      </c>
    </row>
    <row r="1083" spans="1:8">
      <c r="A1083" s="627" t="str">
        <f t="shared" si="60"/>
        <v>МЕБЕЛСИСТЕМ АД</v>
      </c>
      <c r="B1083" s="627" t="str">
        <f t="shared" si="61"/>
        <v>112011240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971</v>
      </c>
      <c r="H1083" s="627">
        <f>'Справка 7'!D89</f>
        <v>7</v>
      </c>
    </row>
    <row r="1084" spans="1:8">
      <c r="A1084" s="627" t="str">
        <f t="shared" si="60"/>
        <v>МЕБЕЛСИСТЕМ АД</v>
      </c>
      <c r="B1084" s="627" t="str">
        <f t="shared" si="61"/>
        <v>112011240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971</v>
      </c>
      <c r="H1084" s="627">
        <f>'Справка 7'!D90</f>
        <v>6</v>
      </c>
    </row>
    <row r="1085" spans="1:8">
      <c r="A1085" s="627" t="str">
        <f t="shared" si="60"/>
        <v>МЕБЕЛСИСТЕМ АД</v>
      </c>
      <c r="B1085" s="627" t="str">
        <f t="shared" si="61"/>
        <v>112011240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971</v>
      </c>
      <c r="H1085" s="627">
        <f>'Справка 7'!D91</f>
        <v>19</v>
      </c>
    </row>
    <row r="1086" spans="1:8">
      <c r="A1086" s="627" t="str">
        <f t="shared" si="60"/>
        <v>МЕБЕЛСИСТЕМ АД</v>
      </c>
      <c r="B1086" s="627" t="str">
        <f t="shared" si="61"/>
        <v>112011240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971</v>
      </c>
      <c r="H1086" s="627">
        <f>'Справка 7'!D92</f>
        <v>2</v>
      </c>
    </row>
    <row r="1087" spans="1:8">
      <c r="A1087" s="627" t="str">
        <f t="shared" si="60"/>
        <v>МЕБЕЛСИСТЕМ АД</v>
      </c>
      <c r="B1087" s="627" t="str">
        <f t="shared" si="61"/>
        <v>112011240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971</v>
      </c>
      <c r="H1087" s="627">
        <f>'Справка 7'!D93</f>
        <v>0</v>
      </c>
    </row>
    <row r="1088" spans="1:8">
      <c r="A1088" s="627" t="str">
        <f t="shared" si="60"/>
        <v>МЕБЕЛСИСТЕМ АД</v>
      </c>
      <c r="B1088" s="627" t="str">
        <f t="shared" si="61"/>
        <v>112011240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971</v>
      </c>
      <c r="H1088" s="627">
        <f>'Справка 7'!D94</f>
        <v>1</v>
      </c>
    </row>
    <row r="1089" spans="1:8">
      <c r="A1089" s="627" t="str">
        <f t="shared" si="60"/>
        <v>МЕБЕЛСИСТЕМ АД</v>
      </c>
      <c r="B1089" s="627" t="str">
        <f t="shared" si="61"/>
        <v>112011240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971</v>
      </c>
      <c r="H1089" s="627">
        <f>'Справка 7'!D95</f>
        <v>1</v>
      </c>
    </row>
    <row r="1090" spans="1:8">
      <c r="A1090" s="627" t="str">
        <f t="shared" si="60"/>
        <v>МЕБЕЛСИСТЕМ АД</v>
      </c>
      <c r="B1090" s="627" t="str">
        <f t="shared" si="61"/>
        <v>112011240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971</v>
      </c>
      <c r="H1090" s="627">
        <f>'Справка 7'!D96</f>
        <v>2</v>
      </c>
    </row>
    <row r="1091" spans="1:8">
      <c r="A1091" s="627" t="str">
        <f t="shared" si="60"/>
        <v>МЕБЕЛСИСТЕМ АД</v>
      </c>
      <c r="B1091" s="627" t="str">
        <f t="shared" si="61"/>
        <v>112011240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971</v>
      </c>
      <c r="H1091" s="627">
        <f>'Справка 7'!D97</f>
        <v>0</v>
      </c>
    </row>
    <row r="1092" spans="1:8">
      <c r="A1092" s="627" t="str">
        <f t="shared" si="60"/>
        <v>МЕБЕЛСИСТЕМ АД</v>
      </c>
      <c r="B1092" s="627" t="str">
        <f t="shared" si="61"/>
        <v>112011240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971</v>
      </c>
      <c r="H1092" s="627">
        <f>'Справка 7'!D98</f>
        <v>219</v>
      </c>
    </row>
    <row r="1093" spans="1:8">
      <c r="A1093" s="627" t="str">
        <f t="shared" si="60"/>
        <v>МЕБЕЛСИСТЕМ АД</v>
      </c>
      <c r="B1093" s="627" t="str">
        <f t="shared" si="61"/>
        <v>112011240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971</v>
      </c>
      <c r="H1093" s="627">
        <f>'Справка 7'!D99</f>
        <v>219</v>
      </c>
    </row>
    <row r="1094" spans="1:8">
      <c r="A1094" s="627" t="str">
        <f t="shared" si="60"/>
        <v>МЕБЕЛСИСТЕМ АД</v>
      </c>
      <c r="B1094" s="627" t="str">
        <f t="shared" si="61"/>
        <v>112011240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971</v>
      </c>
      <c r="H1094" s="627">
        <f>'Справка 7'!E54</f>
        <v>0</v>
      </c>
    </row>
    <row r="1095" spans="1:8">
      <c r="A1095" s="627" t="str">
        <f t="shared" si="60"/>
        <v>МЕБЕЛСИСТЕМ АД</v>
      </c>
      <c r="B1095" s="627" t="str">
        <f t="shared" si="61"/>
        <v>112011240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971</v>
      </c>
      <c r="H1095" s="627">
        <f>'Справка 7'!E55</f>
        <v>0</v>
      </c>
    </row>
    <row r="1096" spans="1:8">
      <c r="A1096" s="627" t="str">
        <f t="shared" si="60"/>
        <v>МЕБЕЛСИСТЕМ АД</v>
      </c>
      <c r="B1096" s="627" t="str">
        <f t="shared" si="61"/>
        <v>112011240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971</v>
      </c>
      <c r="H1096" s="627">
        <f>'Справка 7'!E56</f>
        <v>0</v>
      </c>
    </row>
    <row r="1097" spans="1:8">
      <c r="A1097" s="627" t="str">
        <f t="shared" si="60"/>
        <v>МЕБЕЛСИСТЕМ АД</v>
      </c>
      <c r="B1097" s="627" t="str">
        <f t="shared" si="61"/>
        <v>112011240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971</v>
      </c>
      <c r="H1097" s="627">
        <f>'Справка 7'!E57</f>
        <v>0</v>
      </c>
    </row>
    <row r="1098" spans="1:8">
      <c r="A1098" s="627" t="str">
        <f t="shared" si="60"/>
        <v>МЕБЕЛСИСТЕМ АД</v>
      </c>
      <c r="B1098" s="627" t="str">
        <f t="shared" si="61"/>
        <v>112011240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971</v>
      </c>
      <c r="H1098" s="627">
        <f>'Справка 7'!E58</f>
        <v>34</v>
      </c>
    </row>
    <row r="1099" spans="1:8">
      <c r="A1099" s="627" t="str">
        <f t="shared" si="60"/>
        <v>МЕБЕЛСИСТЕМ АД</v>
      </c>
      <c r="B1099" s="627" t="str">
        <f t="shared" si="61"/>
        <v>112011240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971</v>
      </c>
      <c r="H1099" s="627">
        <f>'Справка 7'!E59</f>
        <v>34</v>
      </c>
    </row>
    <row r="1100" spans="1:8">
      <c r="A1100" s="627" t="str">
        <f t="shared" si="60"/>
        <v>МЕБЕЛСИСТЕМ АД</v>
      </c>
      <c r="B1100" s="627" t="str">
        <f t="shared" si="61"/>
        <v>112011240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971</v>
      </c>
      <c r="H1100" s="627">
        <f>'Справка 7'!E60</f>
        <v>0</v>
      </c>
    </row>
    <row r="1101" spans="1:8">
      <c r="A1101" s="627" t="str">
        <f t="shared" si="60"/>
        <v>МЕБЕЛСИСТЕМ АД</v>
      </c>
      <c r="B1101" s="627" t="str">
        <f t="shared" si="61"/>
        <v>112011240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971</v>
      </c>
      <c r="H1101" s="627">
        <f>'Справка 7'!E61</f>
        <v>0</v>
      </c>
    </row>
    <row r="1102" spans="1:8">
      <c r="A1102" s="627" t="str">
        <f t="shared" si="60"/>
        <v>МЕБЕЛСИСТЕМ АД</v>
      </c>
      <c r="B1102" s="627" t="str">
        <f t="shared" si="61"/>
        <v>112011240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971</v>
      </c>
      <c r="H1102" s="627">
        <f>'Справка 7'!E62</f>
        <v>0</v>
      </c>
    </row>
    <row r="1103" spans="1:8">
      <c r="A1103" s="627" t="str">
        <f t="shared" si="60"/>
        <v>МЕБЕЛСИСТЕМ АД</v>
      </c>
      <c r="B1103" s="627" t="str">
        <f t="shared" si="61"/>
        <v>112011240</v>
      </c>
      <c r="C1103" s="631">
        <f t="shared" si="62"/>
        <v>46203</v>
      </c>
      <c r="D1103" s="627" t="s">
        <v>748</v>
      </c>
      <c r="E1103" s="627">
        <v>3</v>
      </c>
      <c r="F1103" s="627" t="s">
        <v>157</v>
      </c>
      <c r="G1103" s="627" t="s">
        <v>971</v>
      </c>
      <c r="H1103" s="627">
        <f>'Справка 7'!E63</f>
        <v>0</v>
      </c>
    </row>
    <row r="1104" spans="1:8">
      <c r="A1104" s="627" t="str">
        <f t="shared" ref="A1104:A1167" si="63">pdeName</f>
        <v>МЕБЕЛСИСТЕМ АД</v>
      </c>
      <c r="B1104" s="627" t="str">
        <f t="shared" ref="B1104:B1167" si="64">pdeBulstat</f>
        <v>112011240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160</v>
      </c>
      <c r="G1104" s="627" t="s">
        <v>971</v>
      </c>
      <c r="H1104" s="627">
        <f>'Справка 7'!E64</f>
        <v>0</v>
      </c>
    </row>
    <row r="1105" spans="1:8">
      <c r="A1105" s="627" t="str">
        <f t="shared" si="63"/>
        <v>МЕБЕЛСИСТЕМ АД</v>
      </c>
      <c r="B1105" s="627" t="str">
        <f t="shared" si="64"/>
        <v>112011240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971</v>
      </c>
      <c r="H1105" s="627">
        <f>'Справка 7'!E65</f>
        <v>0</v>
      </c>
    </row>
    <row r="1106" spans="1:8">
      <c r="A1106" s="627" t="str">
        <f t="shared" si="63"/>
        <v>МЕБЕЛСИСТЕМ АД</v>
      </c>
      <c r="B1106" s="627" t="str">
        <f t="shared" si="64"/>
        <v>112011240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971</v>
      </c>
      <c r="H1106" s="627">
        <f>'Справка 7'!E66</f>
        <v>0</v>
      </c>
    </row>
    <row r="1107" spans="1:8">
      <c r="A1107" s="627" t="str">
        <f t="shared" si="63"/>
        <v>МЕБЕЛСИСТЕМ АД</v>
      </c>
      <c r="B1107" s="627" t="str">
        <f t="shared" si="64"/>
        <v>112011240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971</v>
      </c>
      <c r="H1107" s="627">
        <f>'Справка 7'!E67</f>
        <v>0</v>
      </c>
    </row>
    <row r="1108" spans="1:8">
      <c r="A1108" s="627" t="str">
        <f t="shared" si="63"/>
        <v>МЕБЕЛСИСТЕМ АД</v>
      </c>
      <c r="B1108" s="627" t="str">
        <f t="shared" si="64"/>
        <v>112011240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971</v>
      </c>
      <c r="H1108" s="627">
        <f>'Справка 7'!E68</f>
        <v>34</v>
      </c>
    </row>
    <row r="1109" spans="1:8">
      <c r="A1109" s="627" t="str">
        <f t="shared" si="63"/>
        <v>МЕБЕЛСИСТЕМ АД</v>
      </c>
      <c r="B1109" s="627" t="str">
        <f t="shared" si="64"/>
        <v>112011240</v>
      </c>
      <c r="C1109" s="631">
        <f t="shared" si="65"/>
        <v>46203</v>
      </c>
      <c r="D1109" s="627" t="s">
        <v>760</v>
      </c>
      <c r="E1109" s="627">
        <v>3</v>
      </c>
      <c r="F1109" s="627" t="s">
        <v>972</v>
      </c>
      <c r="G1109" s="627" t="s">
        <v>971</v>
      </c>
      <c r="H1109" s="627">
        <f>'Справка 7'!E70</f>
        <v>0</v>
      </c>
    </row>
    <row r="1110" spans="1:8">
      <c r="A1110" s="627" t="str">
        <f t="shared" si="63"/>
        <v>МЕБЕЛСИСТЕМ АД</v>
      </c>
      <c r="B1110" s="627" t="str">
        <f t="shared" si="64"/>
        <v>112011240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971</v>
      </c>
      <c r="H1110" s="627">
        <f>'Справка 7'!E73</f>
        <v>0</v>
      </c>
    </row>
    <row r="1111" spans="1:8">
      <c r="A1111" s="627" t="str">
        <f t="shared" si="63"/>
        <v>МЕБЕЛСИСТЕМ АД</v>
      </c>
      <c r="B1111" s="627" t="str">
        <f t="shared" si="64"/>
        <v>112011240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971</v>
      </c>
      <c r="H1111" s="627">
        <f>'Справка 7'!E74</f>
        <v>0</v>
      </c>
    </row>
    <row r="1112" spans="1:8">
      <c r="A1112" s="627" t="str">
        <f t="shared" si="63"/>
        <v>МЕБЕЛСИСТЕМ АД</v>
      </c>
      <c r="B1112" s="627" t="str">
        <f t="shared" si="64"/>
        <v>112011240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971</v>
      </c>
      <c r="H1112" s="627">
        <f>'Справка 7'!E75</f>
        <v>0</v>
      </c>
    </row>
    <row r="1113" spans="1:8">
      <c r="A1113" s="627" t="str">
        <f t="shared" si="63"/>
        <v>МЕБЕЛСИСТЕМ АД</v>
      </c>
      <c r="B1113" s="627" t="str">
        <f t="shared" si="64"/>
        <v>112011240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971</v>
      </c>
      <c r="H1113" s="627">
        <f>'Справка 7'!E76</f>
        <v>0</v>
      </c>
    </row>
    <row r="1114" spans="1:8">
      <c r="A1114" s="627" t="str">
        <f t="shared" si="63"/>
        <v>МЕБЕЛСИСТЕМ АД</v>
      </c>
      <c r="B1114" s="627" t="str">
        <f t="shared" si="64"/>
        <v>112011240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971</v>
      </c>
      <c r="H1114" s="627">
        <f>'Справка 7'!E77</f>
        <v>0</v>
      </c>
    </row>
    <row r="1115" spans="1:8">
      <c r="A1115" s="627" t="str">
        <f t="shared" si="63"/>
        <v>МЕБЕЛСИСТЕМ АД</v>
      </c>
      <c r="B1115" s="627" t="str">
        <f t="shared" si="64"/>
        <v>112011240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971</v>
      </c>
      <c r="H1115" s="627">
        <f>'Справка 7'!E78</f>
        <v>0</v>
      </c>
    </row>
    <row r="1116" spans="1:8">
      <c r="A1116" s="627" t="str">
        <f t="shared" si="63"/>
        <v>МЕБЕЛСИСТЕМ АД</v>
      </c>
      <c r="B1116" s="627" t="str">
        <f t="shared" si="64"/>
        <v>112011240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971</v>
      </c>
      <c r="H1116" s="627">
        <f>'Справка 7'!E79</f>
        <v>0</v>
      </c>
    </row>
    <row r="1117" spans="1:8">
      <c r="A1117" s="627" t="str">
        <f t="shared" si="63"/>
        <v>МЕБЕЛСИСТЕМ АД</v>
      </c>
      <c r="B1117" s="627" t="str">
        <f t="shared" si="64"/>
        <v>112011240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971</v>
      </c>
      <c r="H1117" s="627">
        <f>'Справка 7'!E80</f>
        <v>0</v>
      </c>
    </row>
    <row r="1118" spans="1:8">
      <c r="A1118" s="627" t="str">
        <f t="shared" si="63"/>
        <v>МЕБЕЛСИСТЕМ АД</v>
      </c>
      <c r="B1118" s="627" t="str">
        <f t="shared" si="64"/>
        <v>112011240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971</v>
      </c>
      <c r="H1118" s="627">
        <f>'Справка 7'!E81</f>
        <v>0</v>
      </c>
    </row>
    <row r="1119" spans="1:8">
      <c r="A1119" s="627" t="str">
        <f t="shared" si="63"/>
        <v>МЕБЕЛСИСТЕМ АД</v>
      </c>
      <c r="B1119" s="627" t="str">
        <f t="shared" si="64"/>
        <v>112011240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971</v>
      </c>
      <c r="H1119" s="627">
        <f>'Справка 7'!E82</f>
        <v>0</v>
      </c>
    </row>
    <row r="1120" spans="1:8">
      <c r="A1120" s="627" t="str">
        <f t="shared" si="63"/>
        <v>МЕБЕЛСИСТЕМ АД</v>
      </c>
      <c r="B1120" s="627" t="str">
        <f t="shared" si="64"/>
        <v>112011240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971</v>
      </c>
      <c r="H1120" s="627">
        <f>'Справка 7'!E83</f>
        <v>0</v>
      </c>
    </row>
    <row r="1121" spans="1:8">
      <c r="A1121" s="627" t="str">
        <f t="shared" si="63"/>
        <v>МЕБЕЛСИСТЕМ АД</v>
      </c>
      <c r="B1121" s="627" t="str">
        <f t="shared" si="64"/>
        <v>112011240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971</v>
      </c>
      <c r="H1121" s="627">
        <f>'Справка 7'!E84</f>
        <v>0</v>
      </c>
    </row>
    <row r="1122" spans="1:8">
      <c r="A1122" s="627" t="str">
        <f t="shared" si="63"/>
        <v>МЕБЕЛСИСТЕМ АД</v>
      </c>
      <c r="B1122" s="627" t="str">
        <f t="shared" si="64"/>
        <v>112011240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971</v>
      </c>
      <c r="H1122" s="627">
        <f>'Справка 7'!E85</f>
        <v>0</v>
      </c>
    </row>
    <row r="1123" spans="1:8">
      <c r="A1123" s="627" t="str">
        <f t="shared" si="63"/>
        <v>МЕБЕЛСИСТЕМ АД</v>
      </c>
      <c r="B1123" s="627" t="str">
        <f t="shared" si="64"/>
        <v>112011240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971</v>
      </c>
      <c r="H1123" s="627">
        <f>'Справка 7'!E86</f>
        <v>0</v>
      </c>
    </row>
    <row r="1124" spans="1:8">
      <c r="A1124" s="627" t="str">
        <f t="shared" si="63"/>
        <v>МЕБЕЛСИСТЕМ АД</v>
      </c>
      <c r="B1124" s="627" t="str">
        <f t="shared" si="64"/>
        <v>112011240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971</v>
      </c>
      <c r="H1124" s="627">
        <f>'Справка 7'!E87</f>
        <v>0</v>
      </c>
    </row>
    <row r="1125" spans="1:8">
      <c r="A1125" s="627" t="str">
        <f t="shared" si="63"/>
        <v>МЕБЕЛСИСТЕМ АД</v>
      </c>
      <c r="B1125" s="627" t="str">
        <f t="shared" si="64"/>
        <v>112011240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971</v>
      </c>
      <c r="H1125" s="627">
        <f>'Справка 7'!E88</f>
        <v>0</v>
      </c>
    </row>
    <row r="1126" spans="1:8">
      <c r="A1126" s="627" t="str">
        <f t="shared" si="63"/>
        <v>МЕБЕЛСИСТЕМ АД</v>
      </c>
      <c r="B1126" s="627" t="str">
        <f t="shared" si="64"/>
        <v>112011240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971</v>
      </c>
      <c r="H1126" s="627">
        <f>'Справка 7'!E89</f>
        <v>0</v>
      </c>
    </row>
    <row r="1127" spans="1:8">
      <c r="A1127" s="627" t="str">
        <f t="shared" si="63"/>
        <v>МЕБЕЛСИСТЕМ АД</v>
      </c>
      <c r="B1127" s="627" t="str">
        <f t="shared" si="64"/>
        <v>112011240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971</v>
      </c>
      <c r="H1127" s="627">
        <f>'Справка 7'!E90</f>
        <v>0</v>
      </c>
    </row>
    <row r="1128" spans="1:8">
      <c r="A1128" s="627" t="str">
        <f t="shared" si="63"/>
        <v>МЕБЕЛСИСТЕМ АД</v>
      </c>
      <c r="B1128" s="627" t="str">
        <f t="shared" si="64"/>
        <v>112011240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971</v>
      </c>
      <c r="H1128" s="627">
        <f>'Справка 7'!E91</f>
        <v>0</v>
      </c>
    </row>
    <row r="1129" spans="1:8">
      <c r="A1129" s="627" t="str">
        <f t="shared" si="63"/>
        <v>МЕБЕЛСИСТЕМ АД</v>
      </c>
      <c r="B1129" s="627" t="str">
        <f t="shared" si="64"/>
        <v>112011240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971</v>
      </c>
      <c r="H1129" s="627">
        <f>'Справка 7'!E92</f>
        <v>0</v>
      </c>
    </row>
    <row r="1130" spans="1:8">
      <c r="A1130" s="627" t="str">
        <f t="shared" si="63"/>
        <v>МЕБЕЛСИСТЕМ АД</v>
      </c>
      <c r="B1130" s="627" t="str">
        <f t="shared" si="64"/>
        <v>112011240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971</v>
      </c>
      <c r="H1130" s="627">
        <f>'Справка 7'!E93</f>
        <v>0</v>
      </c>
    </row>
    <row r="1131" spans="1:8">
      <c r="A1131" s="627" t="str">
        <f t="shared" si="63"/>
        <v>МЕБЕЛСИСТЕМ АД</v>
      </c>
      <c r="B1131" s="627" t="str">
        <f t="shared" si="64"/>
        <v>112011240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971</v>
      </c>
      <c r="H1131" s="627">
        <f>'Справка 7'!E94</f>
        <v>0</v>
      </c>
    </row>
    <row r="1132" spans="1:8">
      <c r="A1132" s="627" t="str">
        <f t="shared" si="63"/>
        <v>МЕБЕЛСИСТЕМ АД</v>
      </c>
      <c r="B1132" s="627" t="str">
        <f t="shared" si="64"/>
        <v>112011240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971</v>
      </c>
      <c r="H1132" s="627">
        <f>'Справка 7'!E95</f>
        <v>0</v>
      </c>
    </row>
    <row r="1133" spans="1:8">
      <c r="A1133" s="627" t="str">
        <f t="shared" si="63"/>
        <v>МЕБЕЛСИСТЕМ АД</v>
      </c>
      <c r="B1133" s="627" t="str">
        <f t="shared" si="64"/>
        <v>112011240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971</v>
      </c>
      <c r="H1133" s="627">
        <f>'Справка 7'!E96</f>
        <v>0</v>
      </c>
    </row>
    <row r="1134" spans="1:8">
      <c r="A1134" s="627" t="str">
        <f t="shared" si="63"/>
        <v>МЕБЕЛСИСТЕМ АД</v>
      </c>
      <c r="B1134" s="627" t="str">
        <f t="shared" si="64"/>
        <v>112011240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971</v>
      </c>
      <c r="H1134" s="627">
        <f>'Справка 7'!E97</f>
        <v>0</v>
      </c>
    </row>
    <row r="1135" spans="1:8">
      <c r="A1135" s="627" t="str">
        <f t="shared" si="63"/>
        <v>МЕБЕЛСИСТЕМ АД</v>
      </c>
      <c r="B1135" s="627" t="str">
        <f t="shared" si="64"/>
        <v>112011240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971</v>
      </c>
      <c r="H1135" s="627">
        <f>'Справка 7'!E98</f>
        <v>0</v>
      </c>
    </row>
    <row r="1136" spans="1:8">
      <c r="A1136" s="627" t="str">
        <f t="shared" si="63"/>
        <v>МЕБЕЛСИСТЕМ АД</v>
      </c>
      <c r="B1136" s="627" t="str">
        <f t="shared" si="64"/>
        <v>112011240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971</v>
      </c>
      <c r="H1136" s="627">
        <f>'Справка 7'!E99</f>
        <v>34</v>
      </c>
    </row>
    <row r="1137" spans="1:8">
      <c r="A1137" s="627" t="str">
        <f t="shared" si="63"/>
        <v>МЕБЕЛСИСТЕМ АД</v>
      </c>
      <c r="B1137" s="627" t="str">
        <f t="shared" si="64"/>
        <v>112011240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971</v>
      </c>
      <c r="H1137" s="627">
        <f>'Справка 7'!F54</f>
        <v>0</v>
      </c>
    </row>
    <row r="1138" spans="1:8">
      <c r="A1138" s="627" t="str">
        <f t="shared" si="63"/>
        <v>МЕБЕЛСИСТЕМ АД</v>
      </c>
      <c r="B1138" s="627" t="str">
        <f t="shared" si="64"/>
        <v>112011240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971</v>
      </c>
      <c r="H1138" s="627">
        <f>'Справка 7'!F55</f>
        <v>0</v>
      </c>
    </row>
    <row r="1139" spans="1:8">
      <c r="A1139" s="627" t="str">
        <f t="shared" si="63"/>
        <v>МЕБЕЛСИСТЕМ АД</v>
      </c>
      <c r="B1139" s="627" t="str">
        <f t="shared" si="64"/>
        <v>112011240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971</v>
      </c>
      <c r="H1139" s="627">
        <f>'Справка 7'!F56</f>
        <v>0</v>
      </c>
    </row>
    <row r="1140" spans="1:8">
      <c r="A1140" s="627" t="str">
        <f t="shared" si="63"/>
        <v>МЕБЕЛСИСТЕМ АД</v>
      </c>
      <c r="B1140" s="627" t="str">
        <f t="shared" si="64"/>
        <v>112011240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971</v>
      </c>
      <c r="H1140" s="627">
        <f>'Справка 7'!F57</f>
        <v>0</v>
      </c>
    </row>
    <row r="1141" spans="1:8">
      <c r="A1141" s="627" t="str">
        <f t="shared" si="63"/>
        <v>МЕБЕЛСИСТЕМ АД</v>
      </c>
      <c r="B1141" s="627" t="str">
        <f t="shared" si="64"/>
        <v>112011240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971</v>
      </c>
      <c r="H1141" s="627">
        <f>'Справка 7'!F58</f>
        <v>34</v>
      </c>
    </row>
    <row r="1142" spans="1:8">
      <c r="A1142" s="627" t="str">
        <f t="shared" si="63"/>
        <v>МЕБЕЛСИСТЕМ АД</v>
      </c>
      <c r="B1142" s="627" t="str">
        <f t="shared" si="64"/>
        <v>112011240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971</v>
      </c>
      <c r="H1142" s="627">
        <f>'Справка 7'!F59</f>
        <v>34</v>
      </c>
    </row>
    <row r="1143" spans="1:8">
      <c r="A1143" s="627" t="str">
        <f t="shared" si="63"/>
        <v>МЕБЕЛСИСТЕМ АД</v>
      </c>
      <c r="B1143" s="627" t="str">
        <f t="shared" si="64"/>
        <v>112011240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971</v>
      </c>
      <c r="H1143" s="627">
        <f>'Справка 7'!F60</f>
        <v>0</v>
      </c>
    </row>
    <row r="1144" spans="1:8">
      <c r="A1144" s="627" t="str">
        <f t="shared" si="63"/>
        <v>МЕБЕЛСИСТЕМ АД</v>
      </c>
      <c r="B1144" s="627" t="str">
        <f t="shared" si="64"/>
        <v>112011240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971</v>
      </c>
      <c r="H1144" s="627">
        <f>'Справка 7'!F61</f>
        <v>0</v>
      </c>
    </row>
    <row r="1145" spans="1:8">
      <c r="A1145" s="627" t="str">
        <f t="shared" si="63"/>
        <v>МЕБЕЛСИСТЕМ АД</v>
      </c>
      <c r="B1145" s="627" t="str">
        <f t="shared" si="64"/>
        <v>112011240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971</v>
      </c>
      <c r="H1145" s="627">
        <f>'Справка 7'!F62</f>
        <v>0</v>
      </c>
    </row>
    <row r="1146" spans="1:8">
      <c r="A1146" s="627" t="str">
        <f t="shared" si="63"/>
        <v>МЕБЕЛСИСТЕМ АД</v>
      </c>
      <c r="B1146" s="627" t="str">
        <f t="shared" si="64"/>
        <v>112011240</v>
      </c>
      <c r="C1146" s="631">
        <f t="shared" si="65"/>
        <v>46203</v>
      </c>
      <c r="D1146" s="627" t="s">
        <v>748</v>
      </c>
      <c r="E1146" s="627">
        <v>4</v>
      </c>
      <c r="F1146" s="627" t="s">
        <v>157</v>
      </c>
      <c r="G1146" s="627" t="s">
        <v>971</v>
      </c>
      <c r="H1146" s="627">
        <f>'Справка 7'!F63</f>
        <v>0</v>
      </c>
    </row>
    <row r="1147" spans="1:8">
      <c r="A1147" s="627" t="str">
        <f t="shared" si="63"/>
        <v>МЕБЕЛСИСТЕМ АД</v>
      </c>
      <c r="B1147" s="627" t="str">
        <f t="shared" si="64"/>
        <v>112011240</v>
      </c>
      <c r="C1147" s="631">
        <f t="shared" si="65"/>
        <v>46203</v>
      </c>
      <c r="D1147" s="627" t="s">
        <v>749</v>
      </c>
      <c r="E1147" s="627">
        <v>4</v>
      </c>
      <c r="F1147" s="627" t="s">
        <v>160</v>
      </c>
      <c r="G1147" s="627" t="s">
        <v>971</v>
      </c>
      <c r="H1147" s="627">
        <f>'Справка 7'!F64</f>
        <v>0</v>
      </c>
    </row>
    <row r="1148" spans="1:8">
      <c r="A1148" s="627" t="str">
        <f t="shared" si="63"/>
        <v>МЕБЕЛСИСТЕМ АД</v>
      </c>
      <c r="B1148" s="627" t="str">
        <f t="shared" si="64"/>
        <v>112011240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971</v>
      </c>
      <c r="H1148" s="627">
        <f>'Справка 7'!F65</f>
        <v>0</v>
      </c>
    </row>
    <row r="1149" spans="1:8">
      <c r="A1149" s="627" t="str">
        <f t="shared" si="63"/>
        <v>МЕБЕЛСИСТЕМ АД</v>
      </c>
      <c r="B1149" s="627" t="str">
        <f t="shared" si="64"/>
        <v>112011240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971</v>
      </c>
      <c r="H1149" s="627">
        <f>'Справка 7'!F66</f>
        <v>0</v>
      </c>
    </row>
    <row r="1150" spans="1:8">
      <c r="A1150" s="627" t="str">
        <f t="shared" si="63"/>
        <v>МЕБЕЛСИСТЕМ АД</v>
      </c>
      <c r="B1150" s="627" t="str">
        <f t="shared" si="64"/>
        <v>112011240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971</v>
      </c>
      <c r="H1150" s="627">
        <f>'Справка 7'!F67</f>
        <v>0</v>
      </c>
    </row>
    <row r="1151" spans="1:8">
      <c r="A1151" s="627" t="str">
        <f t="shared" si="63"/>
        <v>МЕБЕЛСИСТЕМ АД</v>
      </c>
      <c r="B1151" s="627" t="str">
        <f t="shared" si="64"/>
        <v>112011240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971</v>
      </c>
      <c r="H1151" s="627">
        <f>'Справка 7'!F68</f>
        <v>34</v>
      </c>
    </row>
    <row r="1152" spans="1:8">
      <c r="A1152" s="627" t="str">
        <f t="shared" si="63"/>
        <v>МЕБЕЛСИСТЕМ АД</v>
      </c>
      <c r="B1152" s="627" t="str">
        <f t="shared" si="64"/>
        <v>112011240</v>
      </c>
      <c r="C1152" s="631">
        <f t="shared" si="65"/>
        <v>46203</v>
      </c>
      <c r="D1152" s="627" t="s">
        <v>760</v>
      </c>
      <c r="E1152" s="627">
        <v>4</v>
      </c>
      <c r="F1152" s="627" t="s">
        <v>972</v>
      </c>
      <c r="G1152" s="627" t="s">
        <v>971</v>
      </c>
      <c r="H1152" s="627">
        <f>'Справка 7'!F70</f>
        <v>0</v>
      </c>
    </row>
    <row r="1153" spans="1:8">
      <c r="A1153" s="627" t="str">
        <f t="shared" si="63"/>
        <v>МЕБЕЛСИСТЕМ АД</v>
      </c>
      <c r="B1153" s="627" t="str">
        <f t="shared" si="64"/>
        <v>112011240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971</v>
      </c>
      <c r="H1153" s="627">
        <f>'Справка 7'!F73</f>
        <v>0</v>
      </c>
    </row>
    <row r="1154" spans="1:8">
      <c r="A1154" s="627" t="str">
        <f t="shared" si="63"/>
        <v>МЕБЕЛСИСТЕМ АД</v>
      </c>
      <c r="B1154" s="627" t="str">
        <f t="shared" si="64"/>
        <v>112011240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971</v>
      </c>
      <c r="H1154" s="627">
        <f>'Справка 7'!F74</f>
        <v>0</v>
      </c>
    </row>
    <row r="1155" spans="1:8">
      <c r="A1155" s="627" t="str">
        <f t="shared" si="63"/>
        <v>МЕБЕЛСИСТЕМ АД</v>
      </c>
      <c r="B1155" s="627" t="str">
        <f t="shared" si="64"/>
        <v>112011240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971</v>
      </c>
      <c r="H1155" s="627">
        <f>'Справка 7'!F75</f>
        <v>0</v>
      </c>
    </row>
    <row r="1156" spans="1:8">
      <c r="A1156" s="627" t="str">
        <f t="shared" si="63"/>
        <v>МЕБЕЛСИСТЕМ АД</v>
      </c>
      <c r="B1156" s="627" t="str">
        <f t="shared" si="64"/>
        <v>112011240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971</v>
      </c>
      <c r="H1156" s="627">
        <f>'Справка 7'!F76</f>
        <v>0</v>
      </c>
    </row>
    <row r="1157" spans="1:8">
      <c r="A1157" s="627" t="str">
        <f t="shared" si="63"/>
        <v>МЕБЕЛСИСТЕМ АД</v>
      </c>
      <c r="B1157" s="627" t="str">
        <f t="shared" si="64"/>
        <v>112011240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971</v>
      </c>
      <c r="H1157" s="627">
        <f>'Справка 7'!F77</f>
        <v>9</v>
      </c>
    </row>
    <row r="1158" spans="1:8">
      <c r="A1158" s="627" t="str">
        <f t="shared" si="63"/>
        <v>МЕБЕЛСИСТЕМ АД</v>
      </c>
      <c r="B1158" s="627" t="str">
        <f t="shared" si="64"/>
        <v>112011240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971</v>
      </c>
      <c r="H1158" s="627">
        <f>'Справка 7'!F78</f>
        <v>9</v>
      </c>
    </row>
    <row r="1159" spans="1:8">
      <c r="A1159" s="627" t="str">
        <f t="shared" si="63"/>
        <v>МЕБЕЛСИСТЕМ АД</v>
      </c>
      <c r="B1159" s="627" t="str">
        <f t="shared" si="64"/>
        <v>112011240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971</v>
      </c>
      <c r="H1159" s="627">
        <f>'Справка 7'!F79</f>
        <v>0</v>
      </c>
    </row>
    <row r="1160" spans="1:8">
      <c r="A1160" s="627" t="str">
        <f t="shared" si="63"/>
        <v>МЕБЕЛСИСТЕМ АД</v>
      </c>
      <c r="B1160" s="627" t="str">
        <f t="shared" si="64"/>
        <v>112011240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971</v>
      </c>
      <c r="H1160" s="627">
        <f>'Справка 7'!F80</f>
        <v>0</v>
      </c>
    </row>
    <row r="1161" spans="1:8">
      <c r="A1161" s="627" t="str">
        <f t="shared" si="63"/>
        <v>МЕБЕЛСИСТЕМ АД</v>
      </c>
      <c r="B1161" s="627" t="str">
        <f t="shared" si="64"/>
        <v>112011240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971</v>
      </c>
      <c r="H1161" s="627">
        <f>'Справка 7'!F81</f>
        <v>0</v>
      </c>
    </row>
    <row r="1162" spans="1:8">
      <c r="A1162" s="627" t="str">
        <f t="shared" si="63"/>
        <v>МЕБЕЛСИСТЕМ АД</v>
      </c>
      <c r="B1162" s="627" t="str">
        <f t="shared" si="64"/>
        <v>112011240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971</v>
      </c>
      <c r="H1162" s="627">
        <f>'Справка 7'!F82</f>
        <v>0</v>
      </c>
    </row>
    <row r="1163" spans="1:8">
      <c r="A1163" s="627" t="str">
        <f t="shared" si="63"/>
        <v>МЕБЕЛСИСТЕМ АД</v>
      </c>
      <c r="B1163" s="627" t="str">
        <f t="shared" si="64"/>
        <v>112011240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971</v>
      </c>
      <c r="H1163" s="627">
        <f>'Справка 7'!F83</f>
        <v>0</v>
      </c>
    </row>
    <row r="1164" spans="1:8">
      <c r="A1164" s="627" t="str">
        <f t="shared" si="63"/>
        <v>МЕБЕЛСИСТЕМ АД</v>
      </c>
      <c r="B1164" s="627" t="str">
        <f t="shared" si="64"/>
        <v>112011240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971</v>
      </c>
      <c r="H1164" s="627">
        <f>'Справка 7'!F84</f>
        <v>0</v>
      </c>
    </row>
    <row r="1165" spans="1:8">
      <c r="A1165" s="627" t="str">
        <f t="shared" si="63"/>
        <v>МЕБЕЛСИСТЕМ АД</v>
      </c>
      <c r="B1165" s="627" t="str">
        <f t="shared" si="64"/>
        <v>112011240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971</v>
      </c>
      <c r="H1165" s="627">
        <f>'Справка 7'!F85</f>
        <v>0</v>
      </c>
    </row>
    <row r="1166" spans="1:8">
      <c r="A1166" s="627" t="str">
        <f t="shared" si="63"/>
        <v>МЕБЕЛСИСТЕМ АД</v>
      </c>
      <c r="B1166" s="627" t="str">
        <f t="shared" si="64"/>
        <v>112011240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971</v>
      </c>
      <c r="H1166" s="627">
        <f>'Справка 7'!F86</f>
        <v>0</v>
      </c>
    </row>
    <row r="1167" spans="1:8">
      <c r="A1167" s="627" t="str">
        <f t="shared" si="63"/>
        <v>МЕБЕЛСИСТЕМ АД</v>
      </c>
      <c r="B1167" s="627" t="str">
        <f t="shared" si="64"/>
        <v>112011240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971</v>
      </c>
      <c r="H1167" s="627">
        <f>'Справка 7'!F87</f>
        <v>0</v>
      </c>
    </row>
    <row r="1168" spans="1:8">
      <c r="A1168" s="627" t="str">
        <f t="shared" ref="A1168:A1195" si="66">pdeName</f>
        <v>МЕБЕЛСИСТЕМ АД</v>
      </c>
      <c r="B1168" s="627" t="str">
        <f t="shared" ref="B1168:B1195" si="67">pdeBulstat</f>
        <v>112011240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971</v>
      </c>
      <c r="H1168" s="627">
        <f>'Справка 7'!F88</f>
        <v>0</v>
      </c>
    </row>
    <row r="1169" spans="1:8">
      <c r="A1169" s="627" t="str">
        <f t="shared" si="66"/>
        <v>МЕБЕЛСИСТЕМ АД</v>
      </c>
      <c r="B1169" s="627" t="str">
        <f t="shared" si="67"/>
        <v>112011240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971</v>
      </c>
      <c r="H1169" s="627">
        <f>'Справка 7'!F89</f>
        <v>0</v>
      </c>
    </row>
    <row r="1170" spans="1:8">
      <c r="A1170" s="627" t="str">
        <f t="shared" si="66"/>
        <v>МЕБЕЛСИСТЕМ АД</v>
      </c>
      <c r="B1170" s="627" t="str">
        <f t="shared" si="67"/>
        <v>112011240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971</v>
      </c>
      <c r="H1170" s="627">
        <f>'Справка 7'!F90</f>
        <v>0</v>
      </c>
    </row>
    <row r="1171" spans="1:8">
      <c r="A1171" s="627" t="str">
        <f t="shared" si="66"/>
        <v>МЕБЕЛСИСТЕМ АД</v>
      </c>
      <c r="B1171" s="627" t="str">
        <f t="shared" si="67"/>
        <v>112011240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971</v>
      </c>
      <c r="H1171" s="627">
        <f>'Справка 7'!F91</f>
        <v>0</v>
      </c>
    </row>
    <row r="1172" spans="1:8">
      <c r="A1172" s="627" t="str">
        <f t="shared" si="66"/>
        <v>МЕБЕЛСИСТЕМ АД</v>
      </c>
      <c r="B1172" s="627" t="str">
        <f t="shared" si="67"/>
        <v>112011240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971</v>
      </c>
      <c r="H1172" s="627">
        <f>'Справка 7'!F92</f>
        <v>0</v>
      </c>
    </row>
    <row r="1173" spans="1:8">
      <c r="A1173" s="627" t="str">
        <f t="shared" si="66"/>
        <v>МЕБЕЛСИСТЕМ АД</v>
      </c>
      <c r="B1173" s="627" t="str">
        <f t="shared" si="67"/>
        <v>112011240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971</v>
      </c>
      <c r="H1173" s="627">
        <f>'Справка 7'!F93</f>
        <v>0</v>
      </c>
    </row>
    <row r="1174" spans="1:8">
      <c r="A1174" s="627" t="str">
        <f t="shared" si="66"/>
        <v>МЕБЕЛСИСТЕМ АД</v>
      </c>
      <c r="B1174" s="627" t="str">
        <f t="shared" si="67"/>
        <v>112011240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971</v>
      </c>
      <c r="H1174" s="627">
        <f>'Справка 7'!F94</f>
        <v>0</v>
      </c>
    </row>
    <row r="1175" spans="1:8">
      <c r="A1175" s="627" t="str">
        <f t="shared" si="66"/>
        <v>МЕБЕЛСИСТЕМ АД</v>
      </c>
      <c r="B1175" s="627" t="str">
        <f t="shared" si="67"/>
        <v>112011240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971</v>
      </c>
      <c r="H1175" s="627">
        <f>'Справка 7'!F95</f>
        <v>0</v>
      </c>
    </row>
    <row r="1176" spans="1:8">
      <c r="A1176" s="627" t="str">
        <f t="shared" si="66"/>
        <v>МЕБЕЛСИСТЕМ АД</v>
      </c>
      <c r="B1176" s="627" t="str">
        <f t="shared" si="67"/>
        <v>112011240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971</v>
      </c>
      <c r="H1176" s="627">
        <f>'Справка 7'!F96</f>
        <v>0</v>
      </c>
    </row>
    <row r="1177" spans="1:8">
      <c r="A1177" s="627" t="str">
        <f t="shared" si="66"/>
        <v>МЕБЕЛСИСТЕМ АД</v>
      </c>
      <c r="B1177" s="627" t="str">
        <f t="shared" si="67"/>
        <v>112011240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971</v>
      </c>
      <c r="H1177" s="627">
        <f>'Справка 7'!F97</f>
        <v>0</v>
      </c>
    </row>
    <row r="1178" spans="1:8">
      <c r="A1178" s="627" t="str">
        <f t="shared" si="66"/>
        <v>МЕБЕЛСИСТЕМ АД</v>
      </c>
      <c r="B1178" s="627" t="str">
        <f t="shared" si="67"/>
        <v>112011240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971</v>
      </c>
      <c r="H1178" s="627">
        <f>'Справка 7'!F98</f>
        <v>9</v>
      </c>
    </row>
    <row r="1179" spans="1:8">
      <c r="A1179" s="627" t="str">
        <f t="shared" si="66"/>
        <v>МЕБЕЛСИСТЕМ АД</v>
      </c>
      <c r="B1179" s="627" t="str">
        <f t="shared" si="67"/>
        <v>112011240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971</v>
      </c>
      <c r="H1179" s="627">
        <f>'Справка 7'!F99</f>
        <v>43</v>
      </c>
    </row>
    <row r="1180" spans="1:8">
      <c r="A1180" s="627" t="str">
        <f t="shared" si="66"/>
        <v>МЕБЕЛСИСТЕМ АД</v>
      </c>
      <c r="B1180" s="627" t="str">
        <f t="shared" si="67"/>
        <v>112011240</v>
      </c>
      <c r="C1180" s="631">
        <f t="shared" si="68"/>
        <v>46203</v>
      </c>
      <c r="D1180" s="627" t="s">
        <v>818</v>
      </c>
      <c r="E1180" s="627">
        <v>1</v>
      </c>
      <c r="F1180" s="627" t="s">
        <v>817</v>
      </c>
      <c r="G1180" s="627" t="s">
        <v>973</v>
      </c>
      <c r="H1180" s="632">
        <f>'Справка 7'!C104</f>
        <v>0</v>
      </c>
    </row>
    <row r="1181" spans="1:8">
      <c r="A1181" s="627" t="str">
        <f t="shared" si="66"/>
        <v>МЕБЕЛСИСТЕМ АД</v>
      </c>
      <c r="B1181" s="627" t="str">
        <f t="shared" si="67"/>
        <v>112011240</v>
      </c>
      <c r="C1181" s="631">
        <f t="shared" si="68"/>
        <v>46203</v>
      </c>
      <c r="D1181" s="627" t="s">
        <v>820</v>
      </c>
      <c r="E1181" s="627">
        <v>1</v>
      </c>
      <c r="F1181" s="627" t="s">
        <v>819</v>
      </c>
      <c r="G1181" s="627" t="s">
        <v>973</v>
      </c>
      <c r="H1181" s="632">
        <f>'Справка 7'!C105</f>
        <v>0</v>
      </c>
    </row>
    <row r="1182" spans="1:8">
      <c r="A1182" s="627" t="str">
        <f t="shared" si="66"/>
        <v>МЕБЕЛСИСТЕМ АД</v>
      </c>
      <c r="B1182" s="627" t="str">
        <f t="shared" si="67"/>
        <v>112011240</v>
      </c>
      <c r="C1182" s="631">
        <f t="shared" si="68"/>
        <v>46203</v>
      </c>
      <c r="D1182" s="627" t="s">
        <v>822</v>
      </c>
      <c r="E1182" s="627">
        <v>1</v>
      </c>
      <c r="F1182" s="627" t="s">
        <v>821</v>
      </c>
      <c r="G1182" s="627" t="s">
        <v>973</v>
      </c>
      <c r="H1182" s="632">
        <f>'Справка 7'!C106</f>
        <v>0</v>
      </c>
    </row>
    <row r="1183" spans="1:8">
      <c r="A1183" s="627" t="str">
        <f t="shared" si="66"/>
        <v>МЕБЕЛСИСТЕМ АД</v>
      </c>
      <c r="B1183" s="627" t="str">
        <f t="shared" si="67"/>
        <v>112011240</v>
      </c>
      <c r="C1183" s="631">
        <f t="shared" si="68"/>
        <v>46203</v>
      </c>
      <c r="D1183" s="627" t="s">
        <v>824</v>
      </c>
      <c r="E1183" s="627">
        <v>1</v>
      </c>
      <c r="F1183" s="627" t="s">
        <v>823</v>
      </c>
      <c r="G1183" s="627" t="s">
        <v>973</v>
      </c>
      <c r="H1183" s="632">
        <f>'Справка 7'!C107</f>
        <v>0</v>
      </c>
    </row>
    <row r="1184" spans="1:8">
      <c r="A1184" s="627" t="str">
        <f t="shared" si="66"/>
        <v>МЕБЕЛСИСТЕМ АД</v>
      </c>
      <c r="B1184" s="627" t="str">
        <f t="shared" si="67"/>
        <v>112011240</v>
      </c>
      <c r="C1184" s="631">
        <f t="shared" si="68"/>
        <v>46203</v>
      </c>
      <c r="D1184" s="627" t="s">
        <v>818</v>
      </c>
      <c r="E1184" s="627">
        <v>2</v>
      </c>
      <c r="F1184" s="627" t="s">
        <v>817</v>
      </c>
      <c r="G1184" s="627" t="s">
        <v>973</v>
      </c>
      <c r="H1184" s="632">
        <f>'Справка 7'!D104</f>
        <v>0</v>
      </c>
    </row>
    <row r="1185" spans="1:8">
      <c r="A1185" s="627" t="str">
        <f t="shared" si="66"/>
        <v>МЕБЕЛСИСТЕМ АД</v>
      </c>
      <c r="B1185" s="627" t="str">
        <f t="shared" si="67"/>
        <v>112011240</v>
      </c>
      <c r="C1185" s="631">
        <f t="shared" si="68"/>
        <v>46203</v>
      </c>
      <c r="D1185" s="627" t="s">
        <v>820</v>
      </c>
      <c r="E1185" s="627">
        <v>2</v>
      </c>
      <c r="F1185" s="627" t="s">
        <v>819</v>
      </c>
      <c r="G1185" s="627" t="s">
        <v>973</v>
      </c>
      <c r="H1185" s="632">
        <f>'Справка 7'!D105</f>
        <v>0</v>
      </c>
    </row>
    <row r="1186" spans="1:8">
      <c r="A1186" s="627" t="str">
        <f t="shared" si="66"/>
        <v>МЕБЕЛСИСТЕМ АД</v>
      </c>
      <c r="B1186" s="627" t="str">
        <f t="shared" si="67"/>
        <v>112011240</v>
      </c>
      <c r="C1186" s="631">
        <f t="shared" si="68"/>
        <v>46203</v>
      </c>
      <c r="D1186" s="627" t="s">
        <v>822</v>
      </c>
      <c r="E1186" s="627">
        <v>2</v>
      </c>
      <c r="F1186" s="627" t="s">
        <v>821</v>
      </c>
      <c r="G1186" s="627" t="s">
        <v>973</v>
      </c>
      <c r="H1186" s="632">
        <f>'Справка 7'!D106</f>
        <v>0</v>
      </c>
    </row>
    <row r="1187" spans="1:8">
      <c r="A1187" s="627" t="str">
        <f t="shared" si="66"/>
        <v>МЕБЕЛСИСТЕМ АД</v>
      </c>
      <c r="B1187" s="627" t="str">
        <f t="shared" si="67"/>
        <v>112011240</v>
      </c>
      <c r="C1187" s="631">
        <f t="shared" si="68"/>
        <v>46203</v>
      </c>
      <c r="D1187" s="627" t="s">
        <v>824</v>
      </c>
      <c r="E1187" s="627">
        <v>2</v>
      </c>
      <c r="F1187" s="627" t="s">
        <v>823</v>
      </c>
      <c r="G1187" s="627" t="s">
        <v>973</v>
      </c>
      <c r="H1187" s="632">
        <f>'Справка 7'!D107</f>
        <v>0</v>
      </c>
    </row>
    <row r="1188" spans="1:8">
      <c r="A1188" s="627" t="str">
        <f t="shared" si="66"/>
        <v>МЕБЕЛСИСТЕМ АД</v>
      </c>
      <c r="B1188" s="627" t="str">
        <f t="shared" si="67"/>
        <v>112011240</v>
      </c>
      <c r="C1188" s="631">
        <f t="shared" si="68"/>
        <v>46203</v>
      </c>
      <c r="D1188" s="627" t="s">
        <v>818</v>
      </c>
      <c r="E1188" s="627">
        <v>3</v>
      </c>
      <c r="F1188" s="627" t="s">
        <v>817</v>
      </c>
      <c r="G1188" s="627" t="s">
        <v>973</v>
      </c>
      <c r="H1188" s="632">
        <f>'Справка 7'!E104</f>
        <v>0</v>
      </c>
    </row>
    <row r="1189" spans="1:8">
      <c r="A1189" s="627" t="str">
        <f t="shared" si="66"/>
        <v>МЕБЕЛСИСТЕМ АД</v>
      </c>
      <c r="B1189" s="627" t="str">
        <f t="shared" si="67"/>
        <v>112011240</v>
      </c>
      <c r="C1189" s="631">
        <f t="shared" si="68"/>
        <v>46203</v>
      </c>
      <c r="D1189" s="627" t="s">
        <v>820</v>
      </c>
      <c r="E1189" s="627">
        <v>3</v>
      </c>
      <c r="F1189" s="627" t="s">
        <v>819</v>
      </c>
      <c r="G1189" s="627" t="s">
        <v>973</v>
      </c>
      <c r="H1189" s="632">
        <f>'Справка 7'!E105</f>
        <v>0</v>
      </c>
    </row>
    <row r="1190" spans="1:8">
      <c r="A1190" s="627" t="str">
        <f t="shared" si="66"/>
        <v>МЕБЕЛСИСТЕМ АД</v>
      </c>
      <c r="B1190" s="627" t="str">
        <f t="shared" si="67"/>
        <v>112011240</v>
      </c>
      <c r="C1190" s="631">
        <f t="shared" si="68"/>
        <v>46203</v>
      </c>
      <c r="D1190" s="627" t="s">
        <v>822</v>
      </c>
      <c r="E1190" s="627">
        <v>3</v>
      </c>
      <c r="F1190" s="627" t="s">
        <v>821</v>
      </c>
      <c r="G1190" s="627" t="s">
        <v>973</v>
      </c>
      <c r="H1190" s="632">
        <f>'Справка 7'!E106</f>
        <v>0</v>
      </c>
    </row>
    <row r="1191" spans="1:8">
      <c r="A1191" s="627" t="str">
        <f t="shared" si="66"/>
        <v>МЕБЕЛСИСТЕМ АД</v>
      </c>
      <c r="B1191" s="627" t="str">
        <f t="shared" si="67"/>
        <v>112011240</v>
      </c>
      <c r="C1191" s="631">
        <f t="shared" si="68"/>
        <v>46203</v>
      </c>
      <c r="D1191" s="627" t="s">
        <v>824</v>
      </c>
      <c r="E1191" s="627">
        <v>3</v>
      </c>
      <c r="F1191" s="627" t="s">
        <v>823</v>
      </c>
      <c r="G1191" s="627" t="s">
        <v>973</v>
      </c>
      <c r="H1191" s="632">
        <f>'Справка 7'!E107</f>
        <v>0</v>
      </c>
    </row>
    <row r="1192" spans="1:8">
      <c r="A1192" s="627" t="str">
        <f t="shared" si="66"/>
        <v>МЕБЕЛСИСТЕМ АД</v>
      </c>
      <c r="B1192" s="627" t="str">
        <f t="shared" si="67"/>
        <v>112011240</v>
      </c>
      <c r="C1192" s="631">
        <f t="shared" si="68"/>
        <v>46203</v>
      </c>
      <c r="D1192" s="627" t="s">
        <v>818</v>
      </c>
      <c r="E1192" s="627">
        <v>4</v>
      </c>
      <c r="F1192" s="627" t="s">
        <v>817</v>
      </c>
      <c r="G1192" s="627" t="s">
        <v>973</v>
      </c>
      <c r="H1192" s="632">
        <f>'Справка 7'!F104</f>
        <v>0</v>
      </c>
    </row>
    <row r="1193" spans="1:8">
      <c r="A1193" s="627" t="str">
        <f t="shared" si="66"/>
        <v>МЕБЕЛСИСТЕМ АД</v>
      </c>
      <c r="B1193" s="627" t="str">
        <f t="shared" si="67"/>
        <v>112011240</v>
      </c>
      <c r="C1193" s="631">
        <f t="shared" si="68"/>
        <v>46203</v>
      </c>
      <c r="D1193" s="627" t="s">
        <v>820</v>
      </c>
      <c r="E1193" s="627">
        <v>4</v>
      </c>
      <c r="F1193" s="627" t="s">
        <v>819</v>
      </c>
      <c r="G1193" s="627" t="s">
        <v>973</v>
      </c>
      <c r="H1193" s="632">
        <f>'Справка 7'!F105</f>
        <v>0</v>
      </c>
    </row>
    <row r="1194" spans="1:8">
      <c r="A1194" s="627" t="str">
        <f t="shared" si="66"/>
        <v>МЕБЕЛСИСТЕМ АД</v>
      </c>
      <c r="B1194" s="627" t="str">
        <f t="shared" si="67"/>
        <v>112011240</v>
      </c>
      <c r="C1194" s="631">
        <f t="shared" si="68"/>
        <v>46203</v>
      </c>
      <c r="D1194" s="627" t="s">
        <v>822</v>
      </c>
      <c r="E1194" s="627">
        <v>4</v>
      </c>
      <c r="F1194" s="627" t="s">
        <v>821</v>
      </c>
      <c r="G1194" s="627" t="s">
        <v>973</v>
      </c>
      <c r="H1194" s="632">
        <f>'Справка 7'!F106</f>
        <v>0</v>
      </c>
    </row>
    <row r="1195" spans="1:8">
      <c r="A1195" s="627" t="str">
        <f t="shared" si="66"/>
        <v>МЕБЕЛСИСТЕМ АД</v>
      </c>
      <c r="B1195" s="627" t="str">
        <f t="shared" si="67"/>
        <v>112011240</v>
      </c>
      <c r="C1195" s="631">
        <f t="shared" si="68"/>
        <v>46203</v>
      </c>
      <c r="D1195" s="627" t="s">
        <v>824</v>
      </c>
      <c r="E1195" s="627">
        <v>4</v>
      </c>
      <c r="F1195" s="627" t="s">
        <v>823</v>
      </c>
      <c r="G1195" s="627" t="s">
        <v>973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974</v>
      </c>
      <c r="G1196" s="628"/>
      <c r="H1196" s="628"/>
    </row>
    <row r="1197" spans="1:8">
      <c r="A1197" s="627" t="str">
        <f t="shared" ref="A1197:A1228" si="69">pdeName</f>
        <v>МЕБЕЛСИСТЕМ АД</v>
      </c>
      <c r="B1197" s="627" t="str">
        <f t="shared" ref="B1197:B1228" si="70">pdeBulstat</f>
        <v>112011240</v>
      </c>
      <c r="C1197" s="631">
        <f t="shared" ref="C1197:C1228" si="71">endDate</f>
        <v>46203</v>
      </c>
      <c r="D1197" s="627" t="s">
        <v>839</v>
      </c>
      <c r="E1197" s="627">
        <v>1</v>
      </c>
      <c r="F1197" s="627" t="s">
        <v>838</v>
      </c>
      <c r="G1197" s="627"/>
      <c r="H1197" s="632">
        <f>'Справка 8'!C13</f>
        <v>0</v>
      </c>
    </row>
    <row r="1198" spans="1:8">
      <c r="A1198" s="627" t="str">
        <f t="shared" si="69"/>
        <v>МЕБЕЛСИСТЕМ АД</v>
      </c>
      <c r="B1198" s="627" t="str">
        <f t="shared" si="70"/>
        <v>112011240</v>
      </c>
      <c r="C1198" s="631">
        <f t="shared" si="71"/>
        <v>46203</v>
      </c>
      <c r="D1198" s="627" t="s">
        <v>841</v>
      </c>
      <c r="E1198" s="627">
        <v>1</v>
      </c>
      <c r="F1198" s="627" t="s">
        <v>840</v>
      </c>
      <c r="G1198" s="627"/>
      <c r="H1198" s="632">
        <f>'Справка 8'!C14</f>
        <v>0</v>
      </c>
    </row>
    <row r="1199" spans="1:8">
      <c r="A1199" s="627" t="str">
        <f t="shared" si="69"/>
        <v>МЕБЕЛСИСТЕМ АД</v>
      </c>
      <c r="B1199" s="627" t="str">
        <f t="shared" si="70"/>
        <v>112011240</v>
      </c>
      <c r="C1199" s="631">
        <f t="shared" si="71"/>
        <v>46203</v>
      </c>
      <c r="D1199" s="627" t="s">
        <v>842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МЕБЕЛСИСТЕМ АД</v>
      </c>
      <c r="B1200" s="627" t="str">
        <f t="shared" si="70"/>
        <v>112011240</v>
      </c>
      <c r="C1200" s="631">
        <f t="shared" si="71"/>
        <v>46203</v>
      </c>
      <c r="D1200" s="627" t="s">
        <v>844</v>
      </c>
      <c r="E1200" s="627">
        <v>1</v>
      </c>
      <c r="F1200" s="627" t="s">
        <v>843</v>
      </c>
      <c r="G1200" s="627"/>
      <c r="H1200" s="632">
        <f>'Справка 8'!C16</f>
        <v>0</v>
      </c>
    </row>
    <row r="1201" spans="1:8">
      <c r="A1201" s="627" t="str">
        <f t="shared" si="69"/>
        <v>МЕБЕЛСИСТЕМ АД</v>
      </c>
      <c r="B1201" s="627" t="str">
        <f t="shared" si="70"/>
        <v>112011240</v>
      </c>
      <c r="C1201" s="631">
        <f t="shared" si="71"/>
        <v>46203</v>
      </c>
      <c r="D1201" s="627" t="s">
        <v>845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МЕБЕЛСИСТЕМ АД</v>
      </c>
      <c r="B1202" s="627" t="str">
        <f t="shared" si="70"/>
        <v>112011240</v>
      </c>
      <c r="C1202" s="631">
        <f t="shared" si="71"/>
        <v>46203</v>
      </c>
      <c r="D1202" s="627" t="s">
        <v>846</v>
      </c>
      <c r="E1202" s="627">
        <v>1</v>
      </c>
      <c r="F1202" s="627" t="s">
        <v>837</v>
      </c>
      <c r="G1202" s="627"/>
      <c r="H1202" s="632">
        <f>'Справка 8'!C18</f>
        <v>0</v>
      </c>
    </row>
    <row r="1203" spans="1:8">
      <c r="A1203" s="627" t="str">
        <f t="shared" si="69"/>
        <v>МЕБЕЛСИСТЕМ АД</v>
      </c>
      <c r="B1203" s="627" t="str">
        <f t="shared" si="70"/>
        <v>112011240</v>
      </c>
      <c r="C1203" s="631">
        <f t="shared" si="71"/>
        <v>46203</v>
      </c>
      <c r="D1203" s="627" t="s">
        <v>848</v>
      </c>
      <c r="E1203" s="627">
        <v>1</v>
      </c>
      <c r="F1203" s="627" t="s">
        <v>838</v>
      </c>
      <c r="G1203" s="627"/>
      <c r="H1203" s="632">
        <f>'Справка 8'!C20</f>
        <v>0</v>
      </c>
    </row>
    <row r="1204" spans="1:8">
      <c r="A1204" s="627" t="str">
        <f t="shared" si="69"/>
        <v>МЕБЕЛСИСТЕМ АД</v>
      </c>
      <c r="B1204" s="627" t="str">
        <f t="shared" si="70"/>
        <v>112011240</v>
      </c>
      <c r="C1204" s="631">
        <f t="shared" si="71"/>
        <v>46203</v>
      </c>
      <c r="D1204" s="627" t="s">
        <v>850</v>
      </c>
      <c r="E1204" s="627">
        <v>1</v>
      </c>
      <c r="F1204" s="627" t="s">
        <v>849</v>
      </c>
      <c r="G1204" s="627"/>
      <c r="H1204" s="632">
        <f>'Справка 8'!C21</f>
        <v>0</v>
      </c>
    </row>
    <row r="1205" spans="1:8">
      <c r="A1205" s="627" t="str">
        <f t="shared" si="69"/>
        <v>МЕБЕЛСИСТЕМ АД</v>
      </c>
      <c r="B1205" s="627" t="str">
        <f t="shared" si="70"/>
        <v>112011240</v>
      </c>
      <c r="C1205" s="631">
        <f t="shared" si="71"/>
        <v>46203</v>
      </c>
      <c r="D1205" s="627" t="s">
        <v>852</v>
      </c>
      <c r="E1205" s="627">
        <v>1</v>
      </c>
      <c r="F1205" s="627" t="s">
        <v>851</v>
      </c>
      <c r="G1205" s="627"/>
      <c r="H1205" s="632">
        <f>'Справка 8'!C22</f>
        <v>0</v>
      </c>
    </row>
    <row r="1206" spans="1:8">
      <c r="A1206" s="627" t="str">
        <f t="shared" si="69"/>
        <v>МЕБЕЛСИСТЕМ АД</v>
      </c>
      <c r="B1206" s="627" t="str">
        <f t="shared" si="70"/>
        <v>112011240</v>
      </c>
      <c r="C1206" s="631">
        <f t="shared" si="71"/>
        <v>46203</v>
      </c>
      <c r="D1206" s="627" t="s">
        <v>854</v>
      </c>
      <c r="E1206" s="627">
        <v>1</v>
      </c>
      <c r="F1206" s="627" t="s">
        <v>853</v>
      </c>
      <c r="G1206" s="627"/>
      <c r="H1206" s="632">
        <f>'Справка 8'!C23</f>
        <v>0</v>
      </c>
    </row>
    <row r="1207" spans="1:8">
      <c r="A1207" s="627" t="str">
        <f t="shared" si="69"/>
        <v>МЕБЕЛСИСТЕМ АД</v>
      </c>
      <c r="B1207" s="627" t="str">
        <f t="shared" si="70"/>
        <v>112011240</v>
      </c>
      <c r="C1207" s="631">
        <f t="shared" si="71"/>
        <v>46203</v>
      </c>
      <c r="D1207" s="627" t="s">
        <v>856</v>
      </c>
      <c r="E1207" s="627">
        <v>1</v>
      </c>
      <c r="F1207" s="627" t="s">
        <v>855</v>
      </c>
      <c r="G1207" s="627"/>
      <c r="H1207" s="632">
        <f>'Справка 8'!C24</f>
        <v>0</v>
      </c>
    </row>
    <row r="1208" spans="1:8">
      <c r="A1208" s="627" t="str">
        <f t="shared" si="69"/>
        <v>МЕБЕЛСИСТЕМ АД</v>
      </c>
      <c r="B1208" s="627" t="str">
        <f t="shared" si="70"/>
        <v>112011240</v>
      </c>
      <c r="C1208" s="631">
        <f t="shared" si="71"/>
        <v>46203</v>
      </c>
      <c r="D1208" s="627" t="s">
        <v>858</v>
      </c>
      <c r="E1208" s="627">
        <v>1</v>
      </c>
      <c r="F1208" s="627" t="s">
        <v>857</v>
      </c>
      <c r="G1208" s="627"/>
      <c r="H1208" s="632">
        <f>'Справка 8'!C25</f>
        <v>0</v>
      </c>
    </row>
    <row r="1209" spans="1:8">
      <c r="A1209" s="627" t="str">
        <f t="shared" si="69"/>
        <v>МЕБЕЛСИСТЕМ АД</v>
      </c>
      <c r="B1209" s="627" t="str">
        <f t="shared" si="70"/>
        <v>112011240</v>
      </c>
      <c r="C1209" s="631">
        <f t="shared" si="71"/>
        <v>46203</v>
      </c>
      <c r="D1209" s="627" t="s">
        <v>860</v>
      </c>
      <c r="E1209" s="627">
        <v>1</v>
      </c>
      <c r="F1209" s="627" t="s">
        <v>859</v>
      </c>
      <c r="G1209" s="627"/>
      <c r="H1209" s="632">
        <f>'Справка 8'!C26</f>
        <v>0</v>
      </c>
    </row>
    <row r="1210" spans="1:8">
      <c r="A1210" s="627" t="str">
        <f t="shared" si="69"/>
        <v>МЕБЕЛСИСТЕМ АД</v>
      </c>
      <c r="B1210" s="627" t="str">
        <f t="shared" si="70"/>
        <v>112011240</v>
      </c>
      <c r="C1210" s="631">
        <f t="shared" si="71"/>
        <v>46203</v>
      </c>
      <c r="D1210" s="627" t="s">
        <v>861</v>
      </c>
      <c r="E1210" s="627">
        <v>1</v>
      </c>
      <c r="F1210" s="627" t="s">
        <v>847</v>
      </c>
      <c r="G1210" s="627"/>
      <c r="H1210" s="632">
        <f>'Справка 8'!C27</f>
        <v>0</v>
      </c>
    </row>
    <row r="1211" spans="1:8">
      <c r="A1211" s="627" t="str">
        <f t="shared" si="69"/>
        <v>МЕБЕЛСИСТЕМ АД</v>
      </c>
      <c r="B1211" s="627" t="str">
        <f t="shared" si="70"/>
        <v>112011240</v>
      </c>
      <c r="C1211" s="631">
        <f t="shared" si="71"/>
        <v>46203</v>
      </c>
      <c r="D1211" s="627" t="s">
        <v>839</v>
      </c>
      <c r="E1211" s="627">
        <v>2</v>
      </c>
      <c r="F1211" s="627" t="s">
        <v>838</v>
      </c>
      <c r="G1211" s="627"/>
      <c r="H1211" s="632">
        <f>'Справка 8'!D13</f>
        <v>0</v>
      </c>
    </row>
    <row r="1212" spans="1:8">
      <c r="A1212" s="627" t="str">
        <f t="shared" si="69"/>
        <v>МЕБЕЛСИСТЕМ АД</v>
      </c>
      <c r="B1212" s="627" t="str">
        <f t="shared" si="70"/>
        <v>112011240</v>
      </c>
      <c r="C1212" s="631">
        <f t="shared" si="71"/>
        <v>46203</v>
      </c>
      <c r="D1212" s="627" t="s">
        <v>841</v>
      </c>
      <c r="E1212" s="627">
        <v>2</v>
      </c>
      <c r="F1212" s="627" t="s">
        <v>840</v>
      </c>
      <c r="G1212" s="627"/>
      <c r="H1212" s="632">
        <f>'Справка 8'!D14</f>
        <v>0</v>
      </c>
    </row>
    <row r="1213" spans="1:8">
      <c r="A1213" s="627" t="str">
        <f t="shared" si="69"/>
        <v>МЕБЕЛСИСТЕМ АД</v>
      </c>
      <c r="B1213" s="627" t="str">
        <f t="shared" si="70"/>
        <v>112011240</v>
      </c>
      <c r="C1213" s="631">
        <f t="shared" si="71"/>
        <v>46203</v>
      </c>
      <c r="D1213" s="627" t="s">
        <v>842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МЕБЕЛСИСТЕМ АД</v>
      </c>
      <c r="B1214" s="627" t="str">
        <f t="shared" si="70"/>
        <v>112011240</v>
      </c>
      <c r="C1214" s="631">
        <f t="shared" si="71"/>
        <v>46203</v>
      </c>
      <c r="D1214" s="627" t="s">
        <v>844</v>
      </c>
      <c r="E1214" s="627">
        <v>2</v>
      </c>
      <c r="F1214" s="627" t="s">
        <v>843</v>
      </c>
      <c r="G1214" s="627"/>
      <c r="H1214" s="632">
        <f>'Справка 8'!D16</f>
        <v>0</v>
      </c>
    </row>
    <row r="1215" spans="1:8">
      <c r="A1215" s="627" t="str">
        <f t="shared" si="69"/>
        <v>МЕБЕЛСИСТЕМ АД</v>
      </c>
      <c r="B1215" s="627" t="str">
        <f t="shared" si="70"/>
        <v>112011240</v>
      </c>
      <c r="C1215" s="631">
        <f t="shared" si="71"/>
        <v>46203</v>
      </c>
      <c r="D1215" s="627" t="s">
        <v>845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МЕБЕЛСИСТЕМ АД</v>
      </c>
      <c r="B1216" s="627" t="str">
        <f t="shared" si="70"/>
        <v>112011240</v>
      </c>
      <c r="C1216" s="631">
        <f t="shared" si="71"/>
        <v>46203</v>
      </c>
      <c r="D1216" s="627" t="s">
        <v>846</v>
      </c>
      <c r="E1216" s="627">
        <v>2</v>
      </c>
      <c r="F1216" s="627" t="s">
        <v>837</v>
      </c>
      <c r="G1216" s="627"/>
      <c r="H1216" s="632">
        <f>'Справка 8'!D18</f>
        <v>0</v>
      </c>
    </row>
    <row r="1217" spans="1:8">
      <c r="A1217" s="627" t="str">
        <f t="shared" si="69"/>
        <v>МЕБЕЛСИСТЕМ АД</v>
      </c>
      <c r="B1217" s="627" t="str">
        <f t="shared" si="70"/>
        <v>112011240</v>
      </c>
      <c r="C1217" s="631">
        <f t="shared" si="71"/>
        <v>46203</v>
      </c>
      <c r="D1217" s="627" t="s">
        <v>848</v>
      </c>
      <c r="E1217" s="627">
        <v>2</v>
      </c>
      <c r="F1217" s="627" t="s">
        <v>838</v>
      </c>
      <c r="G1217" s="627"/>
      <c r="H1217" s="632">
        <f>'Справка 8'!D20</f>
        <v>0</v>
      </c>
    </row>
    <row r="1218" spans="1:8">
      <c r="A1218" s="627" t="str">
        <f t="shared" si="69"/>
        <v>МЕБЕЛСИСТЕМ АД</v>
      </c>
      <c r="B1218" s="627" t="str">
        <f t="shared" si="70"/>
        <v>112011240</v>
      </c>
      <c r="C1218" s="631">
        <f t="shared" si="71"/>
        <v>46203</v>
      </c>
      <c r="D1218" s="627" t="s">
        <v>850</v>
      </c>
      <c r="E1218" s="627">
        <v>2</v>
      </c>
      <c r="F1218" s="627" t="s">
        <v>849</v>
      </c>
      <c r="G1218" s="627"/>
      <c r="H1218" s="632">
        <f>'Справка 8'!D21</f>
        <v>0</v>
      </c>
    </row>
    <row r="1219" spans="1:8">
      <c r="A1219" s="627" t="str">
        <f t="shared" si="69"/>
        <v>МЕБЕЛСИСТЕМ АД</v>
      </c>
      <c r="B1219" s="627" t="str">
        <f t="shared" si="70"/>
        <v>112011240</v>
      </c>
      <c r="C1219" s="631">
        <f t="shared" si="71"/>
        <v>46203</v>
      </c>
      <c r="D1219" s="627" t="s">
        <v>852</v>
      </c>
      <c r="E1219" s="627">
        <v>2</v>
      </c>
      <c r="F1219" s="627" t="s">
        <v>851</v>
      </c>
      <c r="G1219" s="627"/>
      <c r="H1219" s="632">
        <f>'Справка 8'!D22</f>
        <v>0</v>
      </c>
    </row>
    <row r="1220" spans="1:8">
      <c r="A1220" s="627" t="str">
        <f t="shared" si="69"/>
        <v>МЕБЕЛСИСТЕМ АД</v>
      </c>
      <c r="B1220" s="627" t="str">
        <f t="shared" si="70"/>
        <v>112011240</v>
      </c>
      <c r="C1220" s="631">
        <f t="shared" si="71"/>
        <v>46203</v>
      </c>
      <c r="D1220" s="627" t="s">
        <v>854</v>
      </c>
      <c r="E1220" s="627">
        <v>2</v>
      </c>
      <c r="F1220" s="627" t="s">
        <v>853</v>
      </c>
      <c r="G1220" s="627"/>
      <c r="H1220" s="632">
        <f>'Справка 8'!D23</f>
        <v>0</v>
      </c>
    </row>
    <row r="1221" spans="1:8">
      <c r="A1221" s="627" t="str">
        <f t="shared" si="69"/>
        <v>МЕБЕЛСИСТЕМ АД</v>
      </c>
      <c r="B1221" s="627" t="str">
        <f t="shared" si="70"/>
        <v>112011240</v>
      </c>
      <c r="C1221" s="631">
        <f t="shared" si="71"/>
        <v>46203</v>
      </c>
      <c r="D1221" s="627" t="s">
        <v>856</v>
      </c>
      <c r="E1221" s="627">
        <v>2</v>
      </c>
      <c r="F1221" s="627" t="s">
        <v>855</v>
      </c>
      <c r="G1221" s="627"/>
      <c r="H1221" s="632">
        <f>'Справка 8'!D24</f>
        <v>0</v>
      </c>
    </row>
    <row r="1222" spans="1:8">
      <c r="A1222" s="627" t="str">
        <f t="shared" si="69"/>
        <v>МЕБЕЛСИСТЕМ АД</v>
      </c>
      <c r="B1222" s="627" t="str">
        <f t="shared" si="70"/>
        <v>112011240</v>
      </c>
      <c r="C1222" s="631">
        <f t="shared" si="71"/>
        <v>46203</v>
      </c>
      <c r="D1222" s="627" t="s">
        <v>858</v>
      </c>
      <c r="E1222" s="627">
        <v>2</v>
      </c>
      <c r="F1222" s="627" t="s">
        <v>857</v>
      </c>
      <c r="G1222" s="627"/>
      <c r="H1222" s="632">
        <f>'Справка 8'!D25</f>
        <v>0</v>
      </c>
    </row>
    <row r="1223" spans="1:8">
      <c r="A1223" s="627" t="str">
        <f t="shared" si="69"/>
        <v>МЕБЕЛСИСТЕМ АД</v>
      </c>
      <c r="B1223" s="627" t="str">
        <f t="shared" si="70"/>
        <v>112011240</v>
      </c>
      <c r="C1223" s="631">
        <f t="shared" si="71"/>
        <v>46203</v>
      </c>
      <c r="D1223" s="627" t="s">
        <v>860</v>
      </c>
      <c r="E1223" s="627">
        <v>2</v>
      </c>
      <c r="F1223" s="627" t="s">
        <v>859</v>
      </c>
      <c r="G1223" s="627"/>
      <c r="H1223" s="632">
        <f>'Справка 8'!D26</f>
        <v>0</v>
      </c>
    </row>
    <row r="1224" spans="1:8">
      <c r="A1224" s="627" t="str">
        <f t="shared" si="69"/>
        <v>МЕБЕЛСИСТЕМ АД</v>
      </c>
      <c r="B1224" s="627" t="str">
        <f t="shared" si="70"/>
        <v>112011240</v>
      </c>
      <c r="C1224" s="631">
        <f t="shared" si="71"/>
        <v>46203</v>
      </c>
      <c r="D1224" s="627" t="s">
        <v>861</v>
      </c>
      <c r="E1224" s="627">
        <v>2</v>
      </c>
      <c r="F1224" s="627" t="s">
        <v>847</v>
      </c>
      <c r="G1224" s="627"/>
      <c r="H1224" s="632">
        <f>'Справка 8'!D27</f>
        <v>0</v>
      </c>
    </row>
    <row r="1225" spans="1:8">
      <c r="A1225" s="627" t="str">
        <f t="shared" si="69"/>
        <v>МЕБЕЛСИСТЕМ АД</v>
      </c>
      <c r="B1225" s="627" t="str">
        <f t="shared" si="70"/>
        <v>112011240</v>
      </c>
      <c r="C1225" s="631">
        <f t="shared" si="71"/>
        <v>46203</v>
      </c>
      <c r="D1225" s="627" t="s">
        <v>839</v>
      </c>
      <c r="E1225" s="627">
        <v>3</v>
      </c>
      <c r="F1225" s="627" t="s">
        <v>838</v>
      </c>
      <c r="G1225" s="627"/>
      <c r="H1225" s="632">
        <f>'Справка 8'!E13</f>
        <v>0</v>
      </c>
    </row>
    <row r="1226" spans="1:8">
      <c r="A1226" s="627" t="str">
        <f t="shared" si="69"/>
        <v>МЕБЕЛСИСТЕМ АД</v>
      </c>
      <c r="B1226" s="627" t="str">
        <f t="shared" si="70"/>
        <v>112011240</v>
      </c>
      <c r="C1226" s="631">
        <f t="shared" si="71"/>
        <v>46203</v>
      </c>
      <c r="D1226" s="627" t="s">
        <v>841</v>
      </c>
      <c r="E1226" s="627">
        <v>3</v>
      </c>
      <c r="F1226" s="627" t="s">
        <v>840</v>
      </c>
      <c r="G1226" s="627"/>
      <c r="H1226" s="632">
        <f>'Справка 8'!E14</f>
        <v>0</v>
      </c>
    </row>
    <row r="1227" spans="1:8">
      <c r="A1227" s="627" t="str">
        <f t="shared" si="69"/>
        <v>МЕБЕЛСИСТЕМ АД</v>
      </c>
      <c r="B1227" s="627" t="str">
        <f t="shared" si="70"/>
        <v>112011240</v>
      </c>
      <c r="C1227" s="631">
        <f t="shared" si="71"/>
        <v>46203</v>
      </c>
      <c r="D1227" s="627" t="s">
        <v>842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МЕБЕЛСИСТЕМ АД</v>
      </c>
      <c r="B1228" s="627" t="str">
        <f t="shared" si="70"/>
        <v>112011240</v>
      </c>
      <c r="C1228" s="631">
        <f t="shared" si="71"/>
        <v>46203</v>
      </c>
      <c r="D1228" s="627" t="s">
        <v>844</v>
      </c>
      <c r="E1228" s="627">
        <v>3</v>
      </c>
      <c r="F1228" s="627" t="s">
        <v>843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МЕБЕЛСИСТЕМ АД</v>
      </c>
      <c r="B1229" s="627" t="str">
        <f t="shared" ref="B1229:B1260" si="73">pdeBulstat</f>
        <v>112011240</v>
      </c>
      <c r="C1229" s="631">
        <f t="shared" ref="C1229:C1260" si="74">endDate</f>
        <v>46203</v>
      </c>
      <c r="D1229" s="627" t="s">
        <v>845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МЕБЕЛСИСТЕМ АД</v>
      </c>
      <c r="B1230" s="627" t="str">
        <f t="shared" si="73"/>
        <v>112011240</v>
      </c>
      <c r="C1230" s="631">
        <f t="shared" si="74"/>
        <v>46203</v>
      </c>
      <c r="D1230" s="627" t="s">
        <v>846</v>
      </c>
      <c r="E1230" s="627">
        <v>3</v>
      </c>
      <c r="F1230" s="627" t="s">
        <v>837</v>
      </c>
      <c r="G1230" s="627"/>
      <c r="H1230" s="632">
        <f>'Справка 8'!E18</f>
        <v>0</v>
      </c>
    </row>
    <row r="1231" spans="1:8">
      <c r="A1231" s="627" t="str">
        <f t="shared" si="72"/>
        <v>МЕБЕЛСИСТЕМ АД</v>
      </c>
      <c r="B1231" s="627" t="str">
        <f t="shared" si="73"/>
        <v>112011240</v>
      </c>
      <c r="C1231" s="631">
        <f t="shared" si="74"/>
        <v>46203</v>
      </c>
      <c r="D1231" s="627" t="s">
        <v>848</v>
      </c>
      <c r="E1231" s="627">
        <v>3</v>
      </c>
      <c r="F1231" s="627" t="s">
        <v>838</v>
      </c>
      <c r="G1231" s="627"/>
      <c r="H1231" s="632">
        <f>'Справка 8'!E20</f>
        <v>0</v>
      </c>
    </row>
    <row r="1232" spans="1:8">
      <c r="A1232" s="627" t="str">
        <f t="shared" si="72"/>
        <v>МЕБЕЛСИСТЕМ АД</v>
      </c>
      <c r="B1232" s="627" t="str">
        <f t="shared" si="73"/>
        <v>112011240</v>
      </c>
      <c r="C1232" s="631">
        <f t="shared" si="74"/>
        <v>46203</v>
      </c>
      <c r="D1232" s="627" t="s">
        <v>850</v>
      </c>
      <c r="E1232" s="627">
        <v>3</v>
      </c>
      <c r="F1232" s="627" t="s">
        <v>849</v>
      </c>
      <c r="G1232" s="627"/>
      <c r="H1232" s="632">
        <f>'Справка 8'!E21</f>
        <v>0</v>
      </c>
    </row>
    <row r="1233" spans="1:8">
      <c r="A1233" s="627" t="str">
        <f t="shared" si="72"/>
        <v>МЕБЕЛСИСТЕМ АД</v>
      </c>
      <c r="B1233" s="627" t="str">
        <f t="shared" si="73"/>
        <v>112011240</v>
      </c>
      <c r="C1233" s="631">
        <f t="shared" si="74"/>
        <v>46203</v>
      </c>
      <c r="D1233" s="627" t="s">
        <v>852</v>
      </c>
      <c r="E1233" s="627">
        <v>3</v>
      </c>
      <c r="F1233" s="627" t="s">
        <v>851</v>
      </c>
      <c r="G1233" s="627"/>
      <c r="H1233" s="632">
        <f>'Справка 8'!E22</f>
        <v>0</v>
      </c>
    </row>
    <row r="1234" spans="1:8">
      <c r="A1234" s="627" t="str">
        <f t="shared" si="72"/>
        <v>МЕБЕЛСИСТЕМ АД</v>
      </c>
      <c r="B1234" s="627" t="str">
        <f t="shared" si="73"/>
        <v>112011240</v>
      </c>
      <c r="C1234" s="631">
        <f t="shared" si="74"/>
        <v>46203</v>
      </c>
      <c r="D1234" s="627" t="s">
        <v>854</v>
      </c>
      <c r="E1234" s="627">
        <v>3</v>
      </c>
      <c r="F1234" s="627" t="s">
        <v>853</v>
      </c>
      <c r="G1234" s="627"/>
      <c r="H1234" s="632">
        <f>'Справка 8'!E23</f>
        <v>0</v>
      </c>
    </row>
    <row r="1235" spans="1:8">
      <c r="A1235" s="627" t="str">
        <f t="shared" si="72"/>
        <v>МЕБЕЛСИСТЕМ АД</v>
      </c>
      <c r="B1235" s="627" t="str">
        <f t="shared" si="73"/>
        <v>112011240</v>
      </c>
      <c r="C1235" s="631">
        <f t="shared" si="74"/>
        <v>46203</v>
      </c>
      <c r="D1235" s="627" t="s">
        <v>856</v>
      </c>
      <c r="E1235" s="627">
        <v>3</v>
      </c>
      <c r="F1235" s="627" t="s">
        <v>855</v>
      </c>
      <c r="G1235" s="627"/>
      <c r="H1235" s="632">
        <f>'Справка 8'!E24</f>
        <v>0</v>
      </c>
    </row>
    <row r="1236" spans="1:8">
      <c r="A1236" s="627" t="str">
        <f t="shared" si="72"/>
        <v>МЕБЕЛСИСТЕМ АД</v>
      </c>
      <c r="B1236" s="627" t="str">
        <f t="shared" si="73"/>
        <v>112011240</v>
      </c>
      <c r="C1236" s="631">
        <f t="shared" si="74"/>
        <v>46203</v>
      </c>
      <c r="D1236" s="627" t="s">
        <v>858</v>
      </c>
      <c r="E1236" s="627">
        <v>3</v>
      </c>
      <c r="F1236" s="627" t="s">
        <v>857</v>
      </c>
      <c r="G1236" s="627"/>
      <c r="H1236" s="632">
        <f>'Справка 8'!E25</f>
        <v>0</v>
      </c>
    </row>
    <row r="1237" spans="1:8">
      <c r="A1237" s="627" t="str">
        <f t="shared" si="72"/>
        <v>МЕБЕЛСИСТЕМ АД</v>
      </c>
      <c r="B1237" s="627" t="str">
        <f t="shared" si="73"/>
        <v>112011240</v>
      </c>
      <c r="C1237" s="631">
        <f t="shared" si="74"/>
        <v>46203</v>
      </c>
      <c r="D1237" s="627" t="s">
        <v>860</v>
      </c>
      <c r="E1237" s="627">
        <v>3</v>
      </c>
      <c r="F1237" s="627" t="s">
        <v>859</v>
      </c>
      <c r="G1237" s="627"/>
      <c r="H1237" s="632">
        <f>'Справка 8'!E26</f>
        <v>0</v>
      </c>
    </row>
    <row r="1238" spans="1:8">
      <c r="A1238" s="627" t="str">
        <f t="shared" si="72"/>
        <v>МЕБЕЛСИСТЕМ АД</v>
      </c>
      <c r="B1238" s="627" t="str">
        <f t="shared" si="73"/>
        <v>112011240</v>
      </c>
      <c r="C1238" s="631">
        <f t="shared" si="74"/>
        <v>46203</v>
      </c>
      <c r="D1238" s="627" t="s">
        <v>861</v>
      </c>
      <c r="E1238" s="627">
        <v>3</v>
      </c>
      <c r="F1238" s="627" t="s">
        <v>847</v>
      </c>
      <c r="G1238" s="627"/>
      <c r="H1238" s="632">
        <f>'Справка 8'!E27</f>
        <v>0</v>
      </c>
    </row>
    <row r="1239" spans="1:8">
      <c r="A1239" s="627" t="str">
        <f t="shared" si="72"/>
        <v>МЕБЕЛСИСТЕМ АД</v>
      </c>
      <c r="B1239" s="627" t="str">
        <f t="shared" si="73"/>
        <v>112011240</v>
      </c>
      <c r="C1239" s="631">
        <f t="shared" si="74"/>
        <v>46203</v>
      </c>
      <c r="D1239" s="627" t="s">
        <v>839</v>
      </c>
      <c r="E1239" s="627">
        <v>4</v>
      </c>
      <c r="F1239" s="627" t="s">
        <v>838</v>
      </c>
      <c r="G1239" s="627"/>
      <c r="H1239" s="632">
        <f>'Справка 8'!F13</f>
        <v>0</v>
      </c>
    </row>
    <row r="1240" spans="1:8">
      <c r="A1240" s="627" t="str">
        <f t="shared" si="72"/>
        <v>МЕБЕЛСИСТЕМ АД</v>
      </c>
      <c r="B1240" s="627" t="str">
        <f t="shared" si="73"/>
        <v>112011240</v>
      </c>
      <c r="C1240" s="631">
        <f t="shared" si="74"/>
        <v>46203</v>
      </c>
      <c r="D1240" s="627" t="s">
        <v>841</v>
      </c>
      <c r="E1240" s="627">
        <v>4</v>
      </c>
      <c r="F1240" s="627" t="s">
        <v>840</v>
      </c>
      <c r="G1240" s="627"/>
      <c r="H1240" s="632">
        <f>'Справка 8'!F14</f>
        <v>0</v>
      </c>
    </row>
    <row r="1241" spans="1:8">
      <c r="A1241" s="627" t="str">
        <f t="shared" si="72"/>
        <v>МЕБЕЛСИСТЕМ АД</v>
      </c>
      <c r="B1241" s="627" t="str">
        <f t="shared" si="73"/>
        <v>112011240</v>
      </c>
      <c r="C1241" s="631">
        <f t="shared" si="74"/>
        <v>46203</v>
      </c>
      <c r="D1241" s="627" t="s">
        <v>842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МЕБЕЛСИСТЕМ АД</v>
      </c>
      <c r="B1242" s="627" t="str">
        <f t="shared" si="73"/>
        <v>112011240</v>
      </c>
      <c r="C1242" s="631">
        <f t="shared" si="74"/>
        <v>46203</v>
      </c>
      <c r="D1242" s="627" t="s">
        <v>844</v>
      </c>
      <c r="E1242" s="627">
        <v>4</v>
      </c>
      <c r="F1242" s="627" t="s">
        <v>843</v>
      </c>
      <c r="G1242" s="627"/>
      <c r="H1242" s="632">
        <f>'Справка 8'!F16</f>
        <v>0</v>
      </c>
    </row>
    <row r="1243" spans="1:8">
      <c r="A1243" s="627" t="str">
        <f t="shared" si="72"/>
        <v>МЕБЕЛСИСТЕМ АД</v>
      </c>
      <c r="B1243" s="627" t="str">
        <f t="shared" si="73"/>
        <v>112011240</v>
      </c>
      <c r="C1243" s="631">
        <f t="shared" si="74"/>
        <v>46203</v>
      </c>
      <c r="D1243" s="627" t="s">
        <v>845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МЕБЕЛСИСТЕМ АД</v>
      </c>
      <c r="B1244" s="627" t="str">
        <f t="shared" si="73"/>
        <v>112011240</v>
      </c>
      <c r="C1244" s="631">
        <f t="shared" si="74"/>
        <v>46203</v>
      </c>
      <c r="D1244" s="627" t="s">
        <v>846</v>
      </c>
      <c r="E1244" s="627">
        <v>4</v>
      </c>
      <c r="F1244" s="627" t="s">
        <v>837</v>
      </c>
      <c r="G1244" s="627"/>
      <c r="H1244" s="632">
        <f>'Справка 8'!F18</f>
        <v>0</v>
      </c>
    </row>
    <row r="1245" spans="1:8">
      <c r="A1245" s="627" t="str">
        <f t="shared" si="72"/>
        <v>МЕБЕЛСИСТЕМ АД</v>
      </c>
      <c r="B1245" s="627" t="str">
        <f t="shared" si="73"/>
        <v>112011240</v>
      </c>
      <c r="C1245" s="631">
        <f t="shared" si="74"/>
        <v>46203</v>
      </c>
      <c r="D1245" s="627" t="s">
        <v>848</v>
      </c>
      <c r="E1245" s="627">
        <v>4</v>
      </c>
      <c r="F1245" s="627" t="s">
        <v>838</v>
      </c>
      <c r="G1245" s="627"/>
      <c r="H1245" s="632">
        <f>'Справка 8'!F20</f>
        <v>0</v>
      </c>
    </row>
    <row r="1246" spans="1:8">
      <c r="A1246" s="627" t="str">
        <f t="shared" si="72"/>
        <v>МЕБЕЛСИСТЕМ АД</v>
      </c>
      <c r="B1246" s="627" t="str">
        <f t="shared" si="73"/>
        <v>112011240</v>
      </c>
      <c r="C1246" s="631">
        <f t="shared" si="74"/>
        <v>46203</v>
      </c>
      <c r="D1246" s="627" t="s">
        <v>850</v>
      </c>
      <c r="E1246" s="627">
        <v>4</v>
      </c>
      <c r="F1246" s="627" t="s">
        <v>849</v>
      </c>
      <c r="G1246" s="627"/>
      <c r="H1246" s="632">
        <f>'Справка 8'!F21</f>
        <v>0</v>
      </c>
    </row>
    <row r="1247" spans="1:8">
      <c r="A1247" s="627" t="str">
        <f t="shared" si="72"/>
        <v>МЕБЕЛСИСТЕМ АД</v>
      </c>
      <c r="B1247" s="627" t="str">
        <f t="shared" si="73"/>
        <v>112011240</v>
      </c>
      <c r="C1247" s="631">
        <f t="shared" si="74"/>
        <v>46203</v>
      </c>
      <c r="D1247" s="627" t="s">
        <v>852</v>
      </c>
      <c r="E1247" s="627">
        <v>4</v>
      </c>
      <c r="F1247" s="627" t="s">
        <v>851</v>
      </c>
      <c r="G1247" s="627"/>
      <c r="H1247" s="632">
        <f>'Справка 8'!F22</f>
        <v>0</v>
      </c>
    </row>
    <row r="1248" spans="1:8">
      <c r="A1248" s="627" t="str">
        <f t="shared" si="72"/>
        <v>МЕБЕЛСИСТЕМ АД</v>
      </c>
      <c r="B1248" s="627" t="str">
        <f t="shared" si="73"/>
        <v>112011240</v>
      </c>
      <c r="C1248" s="631">
        <f t="shared" si="74"/>
        <v>46203</v>
      </c>
      <c r="D1248" s="627" t="s">
        <v>854</v>
      </c>
      <c r="E1248" s="627">
        <v>4</v>
      </c>
      <c r="F1248" s="627" t="s">
        <v>853</v>
      </c>
      <c r="G1248" s="627"/>
      <c r="H1248" s="632">
        <f>'Справка 8'!F23</f>
        <v>0</v>
      </c>
    </row>
    <row r="1249" spans="1:8">
      <c r="A1249" s="627" t="str">
        <f t="shared" si="72"/>
        <v>МЕБЕЛСИСТЕМ АД</v>
      </c>
      <c r="B1249" s="627" t="str">
        <f t="shared" si="73"/>
        <v>112011240</v>
      </c>
      <c r="C1249" s="631">
        <f t="shared" si="74"/>
        <v>46203</v>
      </c>
      <c r="D1249" s="627" t="s">
        <v>856</v>
      </c>
      <c r="E1249" s="627">
        <v>4</v>
      </c>
      <c r="F1249" s="627" t="s">
        <v>855</v>
      </c>
      <c r="G1249" s="627"/>
      <c r="H1249" s="632">
        <f>'Справка 8'!F24</f>
        <v>0</v>
      </c>
    </row>
    <row r="1250" spans="1:8">
      <c r="A1250" s="627" t="str">
        <f t="shared" si="72"/>
        <v>МЕБЕЛСИСТЕМ АД</v>
      </c>
      <c r="B1250" s="627" t="str">
        <f t="shared" si="73"/>
        <v>112011240</v>
      </c>
      <c r="C1250" s="631">
        <f t="shared" si="74"/>
        <v>46203</v>
      </c>
      <c r="D1250" s="627" t="s">
        <v>858</v>
      </c>
      <c r="E1250" s="627">
        <v>4</v>
      </c>
      <c r="F1250" s="627" t="s">
        <v>857</v>
      </c>
      <c r="G1250" s="627"/>
      <c r="H1250" s="632">
        <f>'Справка 8'!F25</f>
        <v>0</v>
      </c>
    </row>
    <row r="1251" spans="1:8">
      <c r="A1251" s="627" t="str">
        <f t="shared" si="72"/>
        <v>МЕБЕЛСИСТЕМ АД</v>
      </c>
      <c r="B1251" s="627" t="str">
        <f t="shared" si="73"/>
        <v>112011240</v>
      </c>
      <c r="C1251" s="631">
        <f t="shared" si="74"/>
        <v>46203</v>
      </c>
      <c r="D1251" s="627" t="s">
        <v>860</v>
      </c>
      <c r="E1251" s="627">
        <v>4</v>
      </c>
      <c r="F1251" s="627" t="s">
        <v>859</v>
      </c>
      <c r="G1251" s="627"/>
      <c r="H1251" s="632">
        <f>'Справка 8'!F26</f>
        <v>0</v>
      </c>
    </row>
    <row r="1252" spans="1:8">
      <c r="A1252" s="627" t="str">
        <f t="shared" si="72"/>
        <v>МЕБЕЛСИСТЕМ АД</v>
      </c>
      <c r="B1252" s="627" t="str">
        <f t="shared" si="73"/>
        <v>112011240</v>
      </c>
      <c r="C1252" s="631">
        <f t="shared" si="74"/>
        <v>46203</v>
      </c>
      <c r="D1252" s="627" t="s">
        <v>861</v>
      </c>
      <c r="E1252" s="627">
        <v>4</v>
      </c>
      <c r="F1252" s="627" t="s">
        <v>847</v>
      </c>
      <c r="G1252" s="627"/>
      <c r="H1252" s="632">
        <f>'Справка 8'!F27</f>
        <v>0</v>
      </c>
    </row>
    <row r="1253" spans="1:8">
      <c r="A1253" s="627" t="str">
        <f t="shared" si="72"/>
        <v>МЕБЕЛСИСТЕМ АД</v>
      </c>
      <c r="B1253" s="627" t="str">
        <f t="shared" si="73"/>
        <v>112011240</v>
      </c>
      <c r="C1253" s="631">
        <f t="shared" si="74"/>
        <v>46203</v>
      </c>
      <c r="D1253" s="627" t="s">
        <v>839</v>
      </c>
      <c r="E1253" s="627">
        <v>5</v>
      </c>
      <c r="F1253" s="627" t="s">
        <v>838</v>
      </c>
      <c r="G1253" s="627"/>
      <c r="H1253" s="632">
        <f>'Справка 8'!G13</f>
        <v>0</v>
      </c>
    </row>
    <row r="1254" spans="1:8">
      <c r="A1254" s="627" t="str">
        <f t="shared" si="72"/>
        <v>МЕБЕЛСИСТЕМ АД</v>
      </c>
      <c r="B1254" s="627" t="str">
        <f t="shared" si="73"/>
        <v>112011240</v>
      </c>
      <c r="C1254" s="631">
        <f t="shared" si="74"/>
        <v>46203</v>
      </c>
      <c r="D1254" s="627" t="s">
        <v>841</v>
      </c>
      <c r="E1254" s="627">
        <v>5</v>
      </c>
      <c r="F1254" s="627" t="s">
        <v>840</v>
      </c>
      <c r="G1254" s="627"/>
      <c r="H1254" s="632">
        <f>'Справка 8'!G14</f>
        <v>0</v>
      </c>
    </row>
    <row r="1255" spans="1:8">
      <c r="A1255" s="627" t="str">
        <f t="shared" si="72"/>
        <v>МЕБЕЛСИСТЕМ АД</v>
      </c>
      <c r="B1255" s="627" t="str">
        <f t="shared" si="73"/>
        <v>112011240</v>
      </c>
      <c r="C1255" s="631">
        <f t="shared" si="74"/>
        <v>46203</v>
      </c>
      <c r="D1255" s="627" t="s">
        <v>842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МЕБЕЛСИСТЕМ АД</v>
      </c>
      <c r="B1256" s="627" t="str">
        <f t="shared" si="73"/>
        <v>112011240</v>
      </c>
      <c r="C1256" s="631">
        <f t="shared" si="74"/>
        <v>46203</v>
      </c>
      <c r="D1256" s="627" t="s">
        <v>844</v>
      </c>
      <c r="E1256" s="627">
        <v>5</v>
      </c>
      <c r="F1256" s="627" t="s">
        <v>843</v>
      </c>
      <c r="G1256" s="627"/>
      <c r="H1256" s="632">
        <f>'Справка 8'!G16</f>
        <v>0</v>
      </c>
    </row>
    <row r="1257" spans="1:8">
      <c r="A1257" s="627" t="str">
        <f t="shared" si="72"/>
        <v>МЕБЕЛСИСТЕМ АД</v>
      </c>
      <c r="B1257" s="627" t="str">
        <f t="shared" si="73"/>
        <v>112011240</v>
      </c>
      <c r="C1257" s="631">
        <f t="shared" si="74"/>
        <v>46203</v>
      </c>
      <c r="D1257" s="627" t="s">
        <v>845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МЕБЕЛСИСТЕМ АД</v>
      </c>
      <c r="B1258" s="627" t="str">
        <f t="shared" si="73"/>
        <v>112011240</v>
      </c>
      <c r="C1258" s="631">
        <f t="shared" si="74"/>
        <v>46203</v>
      </c>
      <c r="D1258" s="627" t="s">
        <v>846</v>
      </c>
      <c r="E1258" s="627">
        <v>5</v>
      </c>
      <c r="F1258" s="627" t="s">
        <v>837</v>
      </c>
      <c r="G1258" s="627"/>
      <c r="H1258" s="632">
        <f>'Справка 8'!G18</f>
        <v>0</v>
      </c>
    </row>
    <row r="1259" spans="1:8">
      <c r="A1259" s="627" t="str">
        <f t="shared" si="72"/>
        <v>МЕБЕЛСИСТЕМ АД</v>
      </c>
      <c r="B1259" s="627" t="str">
        <f t="shared" si="73"/>
        <v>112011240</v>
      </c>
      <c r="C1259" s="631">
        <f t="shared" si="74"/>
        <v>46203</v>
      </c>
      <c r="D1259" s="627" t="s">
        <v>848</v>
      </c>
      <c r="E1259" s="627">
        <v>5</v>
      </c>
      <c r="F1259" s="627" t="s">
        <v>838</v>
      </c>
      <c r="G1259" s="627"/>
      <c r="H1259" s="632">
        <f>'Справка 8'!G20</f>
        <v>0</v>
      </c>
    </row>
    <row r="1260" spans="1:8">
      <c r="A1260" s="627" t="str">
        <f t="shared" si="72"/>
        <v>МЕБЕЛСИСТЕМ АД</v>
      </c>
      <c r="B1260" s="627" t="str">
        <f t="shared" si="73"/>
        <v>112011240</v>
      </c>
      <c r="C1260" s="631">
        <f t="shared" si="74"/>
        <v>46203</v>
      </c>
      <c r="D1260" s="627" t="s">
        <v>850</v>
      </c>
      <c r="E1260" s="627">
        <v>5</v>
      </c>
      <c r="F1260" s="627" t="s">
        <v>849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МЕБЕЛСИСТЕМ АД</v>
      </c>
      <c r="B1261" s="627" t="str">
        <f t="shared" ref="B1261:B1294" si="76">pdeBulstat</f>
        <v>112011240</v>
      </c>
      <c r="C1261" s="631">
        <f t="shared" ref="C1261:C1294" si="77">endDate</f>
        <v>46203</v>
      </c>
      <c r="D1261" s="627" t="s">
        <v>852</v>
      </c>
      <c r="E1261" s="627">
        <v>5</v>
      </c>
      <c r="F1261" s="627" t="s">
        <v>851</v>
      </c>
      <c r="G1261" s="627"/>
      <c r="H1261" s="632">
        <f>'Справка 8'!G22</f>
        <v>0</v>
      </c>
    </row>
    <row r="1262" spans="1:8">
      <c r="A1262" s="627" t="str">
        <f t="shared" si="75"/>
        <v>МЕБЕЛСИСТЕМ АД</v>
      </c>
      <c r="B1262" s="627" t="str">
        <f t="shared" si="76"/>
        <v>112011240</v>
      </c>
      <c r="C1262" s="631">
        <f t="shared" si="77"/>
        <v>46203</v>
      </c>
      <c r="D1262" s="627" t="s">
        <v>854</v>
      </c>
      <c r="E1262" s="627">
        <v>5</v>
      </c>
      <c r="F1262" s="627" t="s">
        <v>853</v>
      </c>
      <c r="G1262" s="627"/>
      <c r="H1262" s="632">
        <f>'Справка 8'!G23</f>
        <v>0</v>
      </c>
    </row>
    <row r="1263" spans="1:8">
      <c r="A1263" s="627" t="str">
        <f t="shared" si="75"/>
        <v>МЕБЕЛСИСТЕМ АД</v>
      </c>
      <c r="B1263" s="627" t="str">
        <f t="shared" si="76"/>
        <v>112011240</v>
      </c>
      <c r="C1263" s="631">
        <f t="shared" si="77"/>
        <v>46203</v>
      </c>
      <c r="D1263" s="627" t="s">
        <v>856</v>
      </c>
      <c r="E1263" s="627">
        <v>5</v>
      </c>
      <c r="F1263" s="627" t="s">
        <v>855</v>
      </c>
      <c r="G1263" s="627"/>
      <c r="H1263" s="632">
        <f>'Справка 8'!G24</f>
        <v>0</v>
      </c>
    </row>
    <row r="1264" spans="1:8">
      <c r="A1264" s="627" t="str">
        <f t="shared" si="75"/>
        <v>МЕБЕЛСИСТЕМ АД</v>
      </c>
      <c r="B1264" s="627" t="str">
        <f t="shared" si="76"/>
        <v>112011240</v>
      </c>
      <c r="C1264" s="631">
        <f t="shared" si="77"/>
        <v>46203</v>
      </c>
      <c r="D1264" s="627" t="s">
        <v>858</v>
      </c>
      <c r="E1264" s="627">
        <v>5</v>
      </c>
      <c r="F1264" s="627" t="s">
        <v>857</v>
      </c>
      <c r="G1264" s="627"/>
      <c r="H1264" s="632">
        <f>'Справка 8'!G25</f>
        <v>0</v>
      </c>
    </row>
    <row r="1265" spans="1:8">
      <c r="A1265" s="627" t="str">
        <f t="shared" si="75"/>
        <v>МЕБЕЛСИСТЕМ АД</v>
      </c>
      <c r="B1265" s="627" t="str">
        <f t="shared" si="76"/>
        <v>112011240</v>
      </c>
      <c r="C1265" s="631">
        <f t="shared" si="77"/>
        <v>46203</v>
      </c>
      <c r="D1265" s="627" t="s">
        <v>860</v>
      </c>
      <c r="E1265" s="627">
        <v>5</v>
      </c>
      <c r="F1265" s="627" t="s">
        <v>859</v>
      </c>
      <c r="G1265" s="627"/>
      <c r="H1265" s="632">
        <f>'Справка 8'!G26</f>
        <v>0</v>
      </c>
    </row>
    <row r="1266" spans="1:8">
      <c r="A1266" s="627" t="str">
        <f t="shared" si="75"/>
        <v>МЕБЕЛСИСТЕМ АД</v>
      </c>
      <c r="B1266" s="627" t="str">
        <f t="shared" si="76"/>
        <v>112011240</v>
      </c>
      <c r="C1266" s="631">
        <f t="shared" si="77"/>
        <v>46203</v>
      </c>
      <c r="D1266" s="627" t="s">
        <v>861</v>
      </c>
      <c r="E1266" s="627">
        <v>5</v>
      </c>
      <c r="F1266" s="627" t="s">
        <v>847</v>
      </c>
      <c r="G1266" s="627"/>
      <c r="H1266" s="632">
        <f>'Справка 8'!G27</f>
        <v>0</v>
      </c>
    </row>
    <row r="1267" spans="1:8">
      <c r="A1267" s="627" t="str">
        <f t="shared" si="75"/>
        <v>МЕБЕЛСИСТЕМ АД</v>
      </c>
      <c r="B1267" s="627" t="str">
        <f t="shared" si="76"/>
        <v>112011240</v>
      </c>
      <c r="C1267" s="631">
        <f t="shared" si="77"/>
        <v>46203</v>
      </c>
      <c r="D1267" s="627" t="s">
        <v>839</v>
      </c>
      <c r="E1267" s="627">
        <v>6</v>
      </c>
      <c r="F1267" s="627" t="s">
        <v>838</v>
      </c>
      <c r="G1267" s="627"/>
      <c r="H1267" s="632">
        <f>'Справка 8'!H13</f>
        <v>0</v>
      </c>
    </row>
    <row r="1268" spans="1:8">
      <c r="A1268" s="627" t="str">
        <f t="shared" si="75"/>
        <v>МЕБЕЛСИСТЕМ АД</v>
      </c>
      <c r="B1268" s="627" t="str">
        <f t="shared" si="76"/>
        <v>112011240</v>
      </c>
      <c r="C1268" s="631">
        <f t="shared" si="77"/>
        <v>46203</v>
      </c>
      <c r="D1268" s="627" t="s">
        <v>841</v>
      </c>
      <c r="E1268" s="627">
        <v>6</v>
      </c>
      <c r="F1268" s="627" t="s">
        <v>840</v>
      </c>
      <c r="G1268" s="627"/>
      <c r="H1268" s="632">
        <f>'Справка 8'!H14</f>
        <v>0</v>
      </c>
    </row>
    <row r="1269" spans="1:8">
      <c r="A1269" s="627" t="str">
        <f t="shared" si="75"/>
        <v>МЕБЕЛСИСТЕМ АД</v>
      </c>
      <c r="B1269" s="627" t="str">
        <f t="shared" si="76"/>
        <v>112011240</v>
      </c>
      <c r="C1269" s="631">
        <f t="shared" si="77"/>
        <v>46203</v>
      </c>
      <c r="D1269" s="627" t="s">
        <v>842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МЕБЕЛСИСТЕМ АД</v>
      </c>
      <c r="B1270" s="627" t="str">
        <f t="shared" si="76"/>
        <v>112011240</v>
      </c>
      <c r="C1270" s="631">
        <f t="shared" si="77"/>
        <v>46203</v>
      </c>
      <c r="D1270" s="627" t="s">
        <v>844</v>
      </c>
      <c r="E1270" s="627">
        <v>6</v>
      </c>
      <c r="F1270" s="627" t="s">
        <v>843</v>
      </c>
      <c r="G1270" s="627"/>
      <c r="H1270" s="632">
        <f>'Справка 8'!H16</f>
        <v>0</v>
      </c>
    </row>
    <row r="1271" spans="1:8">
      <c r="A1271" s="627" t="str">
        <f t="shared" si="75"/>
        <v>МЕБЕЛСИСТЕМ АД</v>
      </c>
      <c r="B1271" s="627" t="str">
        <f t="shared" si="76"/>
        <v>112011240</v>
      </c>
      <c r="C1271" s="631">
        <f t="shared" si="77"/>
        <v>46203</v>
      </c>
      <c r="D1271" s="627" t="s">
        <v>845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МЕБЕЛСИСТЕМ АД</v>
      </c>
      <c r="B1272" s="627" t="str">
        <f t="shared" si="76"/>
        <v>112011240</v>
      </c>
      <c r="C1272" s="631">
        <f t="shared" si="77"/>
        <v>46203</v>
      </c>
      <c r="D1272" s="627" t="s">
        <v>846</v>
      </c>
      <c r="E1272" s="627">
        <v>6</v>
      </c>
      <c r="F1272" s="627" t="s">
        <v>837</v>
      </c>
      <c r="G1272" s="627"/>
      <c r="H1272" s="632">
        <f>'Справка 8'!H18</f>
        <v>0</v>
      </c>
    </row>
    <row r="1273" spans="1:8">
      <c r="A1273" s="627" t="str">
        <f t="shared" si="75"/>
        <v>МЕБЕЛСИСТЕМ АД</v>
      </c>
      <c r="B1273" s="627" t="str">
        <f t="shared" si="76"/>
        <v>112011240</v>
      </c>
      <c r="C1273" s="631">
        <f t="shared" si="77"/>
        <v>46203</v>
      </c>
      <c r="D1273" s="627" t="s">
        <v>848</v>
      </c>
      <c r="E1273" s="627">
        <v>6</v>
      </c>
      <c r="F1273" s="627" t="s">
        <v>838</v>
      </c>
      <c r="G1273" s="627"/>
      <c r="H1273" s="632">
        <f>'Справка 8'!H20</f>
        <v>0</v>
      </c>
    </row>
    <row r="1274" spans="1:8">
      <c r="A1274" s="627" t="str">
        <f t="shared" si="75"/>
        <v>МЕБЕЛСИСТЕМ АД</v>
      </c>
      <c r="B1274" s="627" t="str">
        <f t="shared" si="76"/>
        <v>112011240</v>
      </c>
      <c r="C1274" s="631">
        <f t="shared" si="77"/>
        <v>46203</v>
      </c>
      <c r="D1274" s="627" t="s">
        <v>850</v>
      </c>
      <c r="E1274" s="627">
        <v>6</v>
      </c>
      <c r="F1274" s="627" t="s">
        <v>849</v>
      </c>
      <c r="G1274" s="627"/>
      <c r="H1274" s="632">
        <f>'Справка 8'!H21</f>
        <v>0</v>
      </c>
    </row>
    <row r="1275" spans="1:8">
      <c r="A1275" s="627" t="str">
        <f t="shared" si="75"/>
        <v>МЕБЕЛСИСТЕМ АД</v>
      </c>
      <c r="B1275" s="627" t="str">
        <f t="shared" si="76"/>
        <v>112011240</v>
      </c>
      <c r="C1275" s="631">
        <f t="shared" si="77"/>
        <v>46203</v>
      </c>
      <c r="D1275" s="627" t="s">
        <v>852</v>
      </c>
      <c r="E1275" s="627">
        <v>6</v>
      </c>
      <c r="F1275" s="627" t="s">
        <v>851</v>
      </c>
      <c r="G1275" s="627"/>
      <c r="H1275" s="632">
        <f>'Справка 8'!H22</f>
        <v>0</v>
      </c>
    </row>
    <row r="1276" spans="1:8">
      <c r="A1276" s="627" t="str">
        <f t="shared" si="75"/>
        <v>МЕБЕЛСИСТЕМ АД</v>
      </c>
      <c r="B1276" s="627" t="str">
        <f t="shared" si="76"/>
        <v>112011240</v>
      </c>
      <c r="C1276" s="631">
        <f t="shared" si="77"/>
        <v>46203</v>
      </c>
      <c r="D1276" s="627" t="s">
        <v>854</v>
      </c>
      <c r="E1276" s="627">
        <v>6</v>
      </c>
      <c r="F1276" s="627" t="s">
        <v>853</v>
      </c>
      <c r="G1276" s="627"/>
      <c r="H1276" s="632">
        <f>'Справка 8'!H23</f>
        <v>0</v>
      </c>
    </row>
    <row r="1277" spans="1:8">
      <c r="A1277" s="627" t="str">
        <f t="shared" si="75"/>
        <v>МЕБЕЛСИСТЕМ АД</v>
      </c>
      <c r="B1277" s="627" t="str">
        <f t="shared" si="76"/>
        <v>112011240</v>
      </c>
      <c r="C1277" s="631">
        <f t="shared" si="77"/>
        <v>46203</v>
      </c>
      <c r="D1277" s="627" t="s">
        <v>856</v>
      </c>
      <c r="E1277" s="627">
        <v>6</v>
      </c>
      <c r="F1277" s="627" t="s">
        <v>855</v>
      </c>
      <c r="G1277" s="627"/>
      <c r="H1277" s="632">
        <f>'Справка 8'!H24</f>
        <v>0</v>
      </c>
    </row>
    <row r="1278" spans="1:8">
      <c r="A1278" s="627" t="str">
        <f t="shared" si="75"/>
        <v>МЕБЕЛСИСТЕМ АД</v>
      </c>
      <c r="B1278" s="627" t="str">
        <f t="shared" si="76"/>
        <v>112011240</v>
      </c>
      <c r="C1278" s="631">
        <f t="shared" si="77"/>
        <v>46203</v>
      </c>
      <c r="D1278" s="627" t="s">
        <v>858</v>
      </c>
      <c r="E1278" s="627">
        <v>6</v>
      </c>
      <c r="F1278" s="627" t="s">
        <v>857</v>
      </c>
      <c r="G1278" s="627"/>
      <c r="H1278" s="632">
        <f>'Справка 8'!H25</f>
        <v>0</v>
      </c>
    </row>
    <row r="1279" spans="1:8">
      <c r="A1279" s="627" t="str">
        <f t="shared" si="75"/>
        <v>МЕБЕЛСИСТЕМ АД</v>
      </c>
      <c r="B1279" s="627" t="str">
        <f t="shared" si="76"/>
        <v>112011240</v>
      </c>
      <c r="C1279" s="631">
        <f t="shared" si="77"/>
        <v>46203</v>
      </c>
      <c r="D1279" s="627" t="s">
        <v>860</v>
      </c>
      <c r="E1279" s="627">
        <v>6</v>
      </c>
      <c r="F1279" s="627" t="s">
        <v>859</v>
      </c>
      <c r="G1279" s="627"/>
      <c r="H1279" s="632">
        <f>'Справка 8'!H26</f>
        <v>0</v>
      </c>
    </row>
    <row r="1280" spans="1:8">
      <c r="A1280" s="627" t="str">
        <f t="shared" si="75"/>
        <v>МЕБЕЛСИСТЕМ АД</v>
      </c>
      <c r="B1280" s="627" t="str">
        <f t="shared" si="76"/>
        <v>112011240</v>
      </c>
      <c r="C1280" s="631">
        <f t="shared" si="77"/>
        <v>46203</v>
      </c>
      <c r="D1280" s="627" t="s">
        <v>861</v>
      </c>
      <c r="E1280" s="627">
        <v>6</v>
      </c>
      <c r="F1280" s="627" t="s">
        <v>847</v>
      </c>
      <c r="G1280" s="627"/>
      <c r="H1280" s="632">
        <f>'Справка 8'!H27</f>
        <v>0</v>
      </c>
    </row>
    <row r="1281" spans="1:8">
      <c r="A1281" s="627" t="str">
        <f t="shared" si="75"/>
        <v>МЕБЕЛСИСТЕМ АД</v>
      </c>
      <c r="B1281" s="627" t="str">
        <f t="shared" si="76"/>
        <v>112011240</v>
      </c>
      <c r="C1281" s="631">
        <f t="shared" si="77"/>
        <v>46203</v>
      </c>
      <c r="D1281" s="627" t="s">
        <v>839</v>
      </c>
      <c r="E1281" s="627">
        <v>7</v>
      </c>
      <c r="F1281" s="627" t="s">
        <v>838</v>
      </c>
      <c r="G1281" s="627"/>
      <c r="H1281" s="632">
        <f>'Справка 8'!I13</f>
        <v>0</v>
      </c>
    </row>
    <row r="1282" spans="1:8">
      <c r="A1282" s="627" t="str">
        <f t="shared" si="75"/>
        <v>МЕБЕЛСИСТЕМ АД</v>
      </c>
      <c r="B1282" s="627" t="str">
        <f t="shared" si="76"/>
        <v>112011240</v>
      </c>
      <c r="C1282" s="631">
        <f t="shared" si="77"/>
        <v>46203</v>
      </c>
      <c r="D1282" s="627" t="s">
        <v>841</v>
      </c>
      <c r="E1282" s="627">
        <v>7</v>
      </c>
      <c r="F1282" s="627" t="s">
        <v>840</v>
      </c>
      <c r="G1282" s="627"/>
      <c r="H1282" s="632">
        <f>'Справка 8'!I14</f>
        <v>0</v>
      </c>
    </row>
    <row r="1283" spans="1:8">
      <c r="A1283" s="627" t="str">
        <f t="shared" si="75"/>
        <v>МЕБЕЛСИСТЕМ АД</v>
      </c>
      <c r="B1283" s="627" t="str">
        <f t="shared" si="76"/>
        <v>112011240</v>
      </c>
      <c r="C1283" s="631">
        <f t="shared" si="77"/>
        <v>46203</v>
      </c>
      <c r="D1283" s="627" t="s">
        <v>842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МЕБЕЛСИСТЕМ АД</v>
      </c>
      <c r="B1284" s="627" t="str">
        <f t="shared" si="76"/>
        <v>112011240</v>
      </c>
      <c r="C1284" s="631">
        <f t="shared" si="77"/>
        <v>46203</v>
      </c>
      <c r="D1284" s="627" t="s">
        <v>844</v>
      </c>
      <c r="E1284" s="627">
        <v>7</v>
      </c>
      <c r="F1284" s="627" t="s">
        <v>843</v>
      </c>
      <c r="G1284" s="627"/>
      <c r="H1284" s="632">
        <f>'Справка 8'!I16</f>
        <v>0</v>
      </c>
    </row>
    <row r="1285" spans="1:8">
      <c r="A1285" s="627" t="str">
        <f t="shared" si="75"/>
        <v>МЕБЕЛСИСТЕМ АД</v>
      </c>
      <c r="B1285" s="627" t="str">
        <f t="shared" si="76"/>
        <v>112011240</v>
      </c>
      <c r="C1285" s="631">
        <f t="shared" si="77"/>
        <v>46203</v>
      </c>
      <c r="D1285" s="627" t="s">
        <v>845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МЕБЕЛСИСТЕМ АД</v>
      </c>
      <c r="B1286" s="627" t="str">
        <f t="shared" si="76"/>
        <v>112011240</v>
      </c>
      <c r="C1286" s="631">
        <f t="shared" si="77"/>
        <v>46203</v>
      </c>
      <c r="D1286" s="627" t="s">
        <v>846</v>
      </c>
      <c r="E1286" s="627">
        <v>7</v>
      </c>
      <c r="F1286" s="627" t="s">
        <v>837</v>
      </c>
      <c r="G1286" s="627"/>
      <c r="H1286" s="632">
        <f>'Справка 8'!I18</f>
        <v>0</v>
      </c>
    </row>
    <row r="1287" spans="1:8">
      <c r="A1287" s="627" t="str">
        <f t="shared" si="75"/>
        <v>МЕБЕЛСИСТЕМ АД</v>
      </c>
      <c r="B1287" s="627" t="str">
        <f t="shared" si="76"/>
        <v>112011240</v>
      </c>
      <c r="C1287" s="631">
        <f t="shared" si="77"/>
        <v>46203</v>
      </c>
      <c r="D1287" s="627" t="s">
        <v>848</v>
      </c>
      <c r="E1287" s="627">
        <v>7</v>
      </c>
      <c r="F1287" s="627" t="s">
        <v>838</v>
      </c>
      <c r="G1287" s="627"/>
      <c r="H1287" s="632">
        <f>'Справка 8'!I20</f>
        <v>0</v>
      </c>
    </row>
    <row r="1288" spans="1:8">
      <c r="A1288" s="627" t="str">
        <f t="shared" si="75"/>
        <v>МЕБЕЛСИСТЕМ АД</v>
      </c>
      <c r="B1288" s="627" t="str">
        <f t="shared" si="76"/>
        <v>112011240</v>
      </c>
      <c r="C1288" s="631">
        <f t="shared" si="77"/>
        <v>46203</v>
      </c>
      <c r="D1288" s="627" t="s">
        <v>850</v>
      </c>
      <c r="E1288" s="627">
        <v>7</v>
      </c>
      <c r="F1288" s="627" t="s">
        <v>849</v>
      </c>
      <c r="G1288" s="627"/>
      <c r="H1288" s="632">
        <f>'Справка 8'!I21</f>
        <v>0</v>
      </c>
    </row>
    <row r="1289" spans="1:8">
      <c r="A1289" s="627" t="str">
        <f t="shared" si="75"/>
        <v>МЕБЕЛСИСТЕМ АД</v>
      </c>
      <c r="B1289" s="627" t="str">
        <f t="shared" si="76"/>
        <v>112011240</v>
      </c>
      <c r="C1289" s="631">
        <f t="shared" si="77"/>
        <v>46203</v>
      </c>
      <c r="D1289" s="627" t="s">
        <v>852</v>
      </c>
      <c r="E1289" s="627">
        <v>7</v>
      </c>
      <c r="F1289" s="627" t="s">
        <v>851</v>
      </c>
      <c r="G1289" s="627"/>
      <c r="H1289" s="632">
        <f>'Справка 8'!I22</f>
        <v>0</v>
      </c>
    </row>
    <row r="1290" spans="1:8">
      <c r="A1290" s="627" t="str">
        <f t="shared" si="75"/>
        <v>МЕБЕЛСИСТЕМ АД</v>
      </c>
      <c r="B1290" s="627" t="str">
        <f t="shared" si="76"/>
        <v>112011240</v>
      </c>
      <c r="C1290" s="631">
        <f t="shared" si="77"/>
        <v>46203</v>
      </c>
      <c r="D1290" s="627" t="s">
        <v>854</v>
      </c>
      <c r="E1290" s="627">
        <v>7</v>
      </c>
      <c r="F1290" s="627" t="s">
        <v>853</v>
      </c>
      <c r="G1290" s="627"/>
      <c r="H1290" s="632">
        <f>'Справка 8'!I23</f>
        <v>0</v>
      </c>
    </row>
    <row r="1291" spans="1:8">
      <c r="A1291" s="627" t="str">
        <f t="shared" si="75"/>
        <v>МЕБЕЛСИСТЕМ АД</v>
      </c>
      <c r="B1291" s="627" t="str">
        <f t="shared" si="76"/>
        <v>112011240</v>
      </c>
      <c r="C1291" s="631">
        <f t="shared" si="77"/>
        <v>46203</v>
      </c>
      <c r="D1291" s="627" t="s">
        <v>856</v>
      </c>
      <c r="E1291" s="627">
        <v>7</v>
      </c>
      <c r="F1291" s="627" t="s">
        <v>855</v>
      </c>
      <c r="G1291" s="627"/>
      <c r="H1291" s="632">
        <f>'Справка 8'!I24</f>
        <v>0</v>
      </c>
    </row>
    <row r="1292" spans="1:8">
      <c r="A1292" s="627" t="str">
        <f t="shared" si="75"/>
        <v>МЕБЕЛСИСТЕМ АД</v>
      </c>
      <c r="B1292" s="627" t="str">
        <f t="shared" si="76"/>
        <v>112011240</v>
      </c>
      <c r="C1292" s="631">
        <f t="shared" si="77"/>
        <v>46203</v>
      </c>
      <c r="D1292" s="627" t="s">
        <v>858</v>
      </c>
      <c r="E1292" s="627">
        <v>7</v>
      </c>
      <c r="F1292" s="627" t="s">
        <v>857</v>
      </c>
      <c r="G1292" s="627"/>
      <c r="H1292" s="632">
        <f>'Справка 8'!I25</f>
        <v>0</v>
      </c>
    </row>
    <row r="1293" spans="1:8">
      <c r="A1293" s="627" t="str">
        <f t="shared" si="75"/>
        <v>МЕБЕЛСИСТЕМ АД</v>
      </c>
      <c r="B1293" s="627" t="str">
        <f t="shared" si="76"/>
        <v>112011240</v>
      </c>
      <c r="C1293" s="631">
        <f t="shared" si="77"/>
        <v>46203</v>
      </c>
      <c r="D1293" s="627" t="s">
        <v>860</v>
      </c>
      <c r="E1293" s="627">
        <v>7</v>
      </c>
      <c r="F1293" s="627" t="s">
        <v>859</v>
      </c>
      <c r="G1293" s="627"/>
      <c r="H1293" s="632">
        <f>'Справка 8'!I26</f>
        <v>0</v>
      </c>
    </row>
    <row r="1294" spans="1:8">
      <c r="A1294" s="627" t="str">
        <f t="shared" si="75"/>
        <v>МЕБЕЛСИСТЕМ АД</v>
      </c>
      <c r="B1294" s="627" t="str">
        <f t="shared" si="76"/>
        <v>112011240</v>
      </c>
      <c r="C1294" s="631">
        <f t="shared" si="77"/>
        <v>46203</v>
      </c>
      <c r="D1294" s="627" t="s">
        <v>861</v>
      </c>
      <c r="E1294" s="627">
        <v>7</v>
      </c>
      <c r="F1294" s="627" t="s">
        <v>847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975</v>
      </c>
      <c r="G1295" s="628"/>
      <c r="H1295" s="628"/>
    </row>
    <row r="1296" spans="1:8">
      <c r="A1296" s="627" t="str">
        <f t="shared" ref="A1296:A1335" si="78">pdeName</f>
        <v>МЕБЕЛСИСТЕМ АД</v>
      </c>
      <c r="B1296" s="627" t="str">
        <f t="shared" ref="B1296:B1335" si="79">pdeBulstat</f>
        <v>112011240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МЕБЕЛСИСТЕМ АД</v>
      </c>
      <c r="B1297" s="627" t="str">
        <f t="shared" si="79"/>
        <v>112011240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МЕБЕЛСИСТЕМ АД</v>
      </c>
      <c r="B1298" s="627" t="str">
        <f t="shared" si="79"/>
        <v>112011240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МЕБЕЛСИСТЕМ АД</v>
      </c>
      <c r="B1299" s="627" t="str">
        <f t="shared" si="79"/>
        <v>112011240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МЕБЕЛСИСТЕМ АД</v>
      </c>
      <c r="B1300" s="627" t="str">
        <f t="shared" si="79"/>
        <v>112011240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>МЕБЕЛСИСТЕМ АД</v>
      </c>
      <c r="B1301" s="627" t="str">
        <f t="shared" si="79"/>
        <v>112011240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МЕБЕЛСИСТЕМ АД</v>
      </c>
      <c r="B1302" s="627" t="str">
        <f t="shared" si="79"/>
        <v>112011240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МЕБЕЛСИСТЕМ АД</v>
      </c>
      <c r="B1303" s="627" t="str">
        <f t="shared" si="79"/>
        <v>112011240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МЕБЕЛСИСТЕМ АД</v>
      </c>
      <c r="B1304" s="627" t="str">
        <f t="shared" si="79"/>
        <v>112011240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МЕБЕЛСИСТЕМ АД</v>
      </c>
      <c r="B1305" s="627" t="str">
        <f t="shared" si="79"/>
        <v>112011240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МЕБЕЛСИСТЕМ АД</v>
      </c>
      <c r="B1306" s="627" t="str">
        <f t="shared" si="79"/>
        <v>112011240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МЕБЕЛСИСТЕМ АД</v>
      </c>
      <c r="B1307" s="627" t="str">
        <f t="shared" si="79"/>
        <v>112011240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МЕБЕЛСИСТЕМ АД</v>
      </c>
      <c r="B1308" s="627" t="str">
        <f t="shared" si="79"/>
        <v>112011240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МЕБЕЛСИСТЕМ АД</v>
      </c>
      <c r="B1309" s="627" t="str">
        <f t="shared" si="79"/>
        <v>112011240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МЕБЕЛСИСТЕМ АД</v>
      </c>
      <c r="B1310" s="627" t="str">
        <f t="shared" si="79"/>
        <v>112011240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МЕБЕЛСИСТЕМ АД</v>
      </c>
      <c r="B1311" s="627" t="str">
        <f t="shared" si="79"/>
        <v>112011240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МЕБЕЛСИСТЕМ АД</v>
      </c>
      <c r="B1312" s="627" t="str">
        <f t="shared" si="79"/>
        <v>112011240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МЕБЕЛСИСТЕМ АД</v>
      </c>
      <c r="B1313" s="627" t="str">
        <f t="shared" si="79"/>
        <v>112011240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МЕБЕЛСИСТЕМ АД</v>
      </c>
      <c r="B1314" s="627" t="str">
        <f t="shared" si="79"/>
        <v>112011240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МЕБЕЛСИСТЕМ АД</v>
      </c>
      <c r="B1315" s="627" t="str">
        <f t="shared" si="79"/>
        <v>112011240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МЕБЕЛСИСТЕМ АД</v>
      </c>
      <c r="B1316" s="627" t="str">
        <f t="shared" si="79"/>
        <v>112011240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МЕБЕЛСИСТЕМ АД</v>
      </c>
      <c r="B1317" s="627" t="str">
        <f t="shared" si="79"/>
        <v>112011240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МЕБЕЛСИСТЕМ АД</v>
      </c>
      <c r="B1318" s="627" t="str">
        <f t="shared" si="79"/>
        <v>112011240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МЕБЕЛСИСТЕМ АД</v>
      </c>
      <c r="B1319" s="627" t="str">
        <f t="shared" si="79"/>
        <v>112011240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МЕБЕЛСИСТЕМ АД</v>
      </c>
      <c r="B1320" s="627" t="str">
        <f t="shared" si="79"/>
        <v>112011240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МЕБЕЛСИСТЕМ АД</v>
      </c>
      <c r="B1321" s="627" t="str">
        <f t="shared" si="79"/>
        <v>112011240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МЕБЕЛСИСТЕМ АД</v>
      </c>
      <c r="B1322" s="627" t="str">
        <f t="shared" si="79"/>
        <v>112011240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МЕБЕЛСИСТЕМ АД</v>
      </c>
      <c r="B1323" s="627" t="str">
        <f t="shared" si="79"/>
        <v>112011240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МЕБЕЛСИСТЕМ АД</v>
      </c>
      <c r="B1324" s="627" t="str">
        <f t="shared" si="79"/>
        <v>112011240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МЕБЕЛСИСТЕМ АД</v>
      </c>
      <c r="B1325" s="627" t="str">
        <f t="shared" si="79"/>
        <v>112011240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МЕБЕЛСИСТЕМ АД</v>
      </c>
      <c r="B1326" s="627" t="str">
        <f t="shared" si="79"/>
        <v>112011240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МЕБЕЛСИСТЕМ АД</v>
      </c>
      <c r="B1327" s="627" t="str">
        <f t="shared" si="79"/>
        <v>112011240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МЕБЕЛСИСТЕМ АД</v>
      </c>
      <c r="B1328" s="627" t="str">
        <f t="shared" si="79"/>
        <v>112011240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МЕБЕЛСИСТЕМ АД</v>
      </c>
      <c r="B1329" s="627" t="str">
        <f t="shared" si="79"/>
        <v>112011240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МЕБЕЛСИСТЕМ АД</v>
      </c>
      <c r="B1330" s="627" t="str">
        <f t="shared" si="79"/>
        <v>112011240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>МЕБЕЛСИСТЕМ АД</v>
      </c>
      <c r="B1331" s="627" t="str">
        <f t="shared" si="79"/>
        <v>112011240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МЕБЕЛСИСТЕМ АД</v>
      </c>
      <c r="B1332" s="627" t="str">
        <f t="shared" si="79"/>
        <v>112011240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МЕБЕЛСИСТЕМ АД</v>
      </c>
      <c r="B1333" s="627" t="str">
        <f t="shared" si="79"/>
        <v>112011240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МЕБЕЛСИСТЕМ АД</v>
      </c>
      <c r="B1334" s="627" t="str">
        <f t="shared" si="79"/>
        <v>112011240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МЕБЕЛСИСТЕМ АД</v>
      </c>
      <c r="B1335" s="627" t="str">
        <f t="shared" si="79"/>
        <v>112011240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976</v>
      </c>
    </row>
    <row r="2" spans="1:6" ht="15.75">
      <c r="A2" t="s">
        <v>2</v>
      </c>
      <c r="F2" s="621"/>
    </row>
    <row r="5" spans="1:6">
      <c r="A5" t="s">
        <v>977</v>
      </c>
    </row>
    <row r="6" spans="1:6">
      <c r="A6" t="s">
        <v>978</v>
      </c>
    </row>
    <row r="7" spans="1:6">
      <c r="A7" t="s">
        <v>979</v>
      </c>
    </row>
    <row r="8" spans="1:6">
      <c r="A8" t="s">
        <v>980</v>
      </c>
    </row>
    <row r="9" spans="1:6">
      <c r="A9" t="s">
        <v>981</v>
      </c>
    </row>
    <row r="11" spans="1:6">
      <c r="A11" t="s">
        <v>982</v>
      </c>
    </row>
    <row r="12" spans="1:6">
      <c r="A12" t="s">
        <v>983</v>
      </c>
    </row>
    <row r="13" spans="1:6">
      <c r="A13" t="s">
        <v>984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Normal="85" zoomScaleSheetLayoutView="100" workbookViewId="0"/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МЕБЕЛСИСТЕМ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112011240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988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>
        <v>9</v>
      </c>
      <c r="D12" s="159">
        <v>9</v>
      </c>
      <c r="E12" s="74" t="s">
        <v>40</v>
      </c>
      <c r="F12" s="78" t="s">
        <v>41</v>
      </c>
      <c r="G12" s="160">
        <v>29</v>
      </c>
      <c r="H12" s="159">
        <v>29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>
        <v>29</v>
      </c>
      <c r="D13" s="159">
        <v>30</v>
      </c>
      <c r="E13" s="74" t="s">
        <v>44</v>
      </c>
      <c r="F13" s="78" t="s">
        <v>45</v>
      </c>
      <c r="G13" s="160">
        <v>29</v>
      </c>
      <c r="H13" s="159">
        <v>29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>
        <v>30</v>
      </c>
      <c r="D14" s="159">
        <v>39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>
        <v>7</v>
      </c>
      <c r="D17" s="159">
        <v>7</v>
      </c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29</v>
      </c>
      <c r="H18" s="545">
        <f>H12+H15+H16+H17</f>
        <v>29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75</v>
      </c>
      <c r="D20" s="533">
        <f>SUM(D12:D19)</f>
        <v>85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f>282+882</f>
        <v>1164</v>
      </c>
      <c r="D21" s="424">
        <f>282+900</f>
        <v>1182</v>
      </c>
      <c r="E21" s="74" t="s">
        <v>75</v>
      </c>
      <c r="F21" s="78" t="s">
        <v>76</v>
      </c>
      <c r="G21" s="160">
        <v>1399</v>
      </c>
      <c r="H21" s="159">
        <v>1399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266</v>
      </c>
      <c r="H22" s="531">
        <f>SUM(H23:H25)</f>
        <v>266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7</v>
      </c>
      <c r="H23" s="159">
        <v>7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259</v>
      </c>
      <c r="H25" s="159">
        <v>259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1665</v>
      </c>
      <c r="H26" s="533">
        <f>H20+H21+H22</f>
        <v>1665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-583</v>
      </c>
      <c r="H28" s="531">
        <f>SUM(H29:H31)</f>
        <v>-506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118</v>
      </c>
      <c r="H29" s="159">
        <v>118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-701</v>
      </c>
      <c r="H30" s="159">
        <v>-624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>
        <v>-43</v>
      </c>
      <c r="H33" s="159">
        <v>-77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-626</v>
      </c>
      <c r="H34" s="533">
        <f>H28+H32+H33</f>
        <v>-583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1068</v>
      </c>
      <c r="H37" s="535">
        <f>H26+H18+H34</f>
        <v>1111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34</v>
      </c>
      <c r="H45" s="159">
        <v>34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0</v>
      </c>
      <c r="D46" s="533">
        <f>D35+D40+D45</f>
        <v>0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34</v>
      </c>
      <c r="H50" s="531">
        <f>SUM(H44:H49)</f>
        <v>34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>
        <v>28</v>
      </c>
      <c r="D55" s="426">
        <v>28</v>
      </c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1267</v>
      </c>
      <c r="D56" s="537">
        <f>D20+D21+D22+D28+D33+D46+D52+D54+D55</f>
        <v>1295</v>
      </c>
      <c r="E56" s="83" t="s">
        <v>191</v>
      </c>
      <c r="F56" s="82" t="s">
        <v>192</v>
      </c>
      <c r="G56" s="534">
        <f>G50+G52+G53+G54+G55</f>
        <v>34</v>
      </c>
      <c r="H56" s="535">
        <f>H50+H52+H53+H54+H55</f>
        <v>34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>
        <v>13</v>
      </c>
      <c r="D59" s="159">
        <v>13</v>
      </c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9</v>
      </c>
      <c r="H60" s="159">
        <v>14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210</v>
      </c>
      <c r="H61" s="531">
        <f>SUM(H62:H68)</f>
        <v>179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174</v>
      </c>
      <c r="H62" s="159">
        <v>143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7</v>
      </c>
      <c r="H64" s="159">
        <v>10</v>
      </c>
      <c r="M64" s="81"/>
    </row>
    <row r="65" spans="1:13">
      <c r="A65" s="429" t="s">
        <v>69</v>
      </c>
      <c r="B65" s="80" t="s">
        <v>220</v>
      </c>
      <c r="C65" s="532">
        <f>SUM(C59:C64)</f>
        <v>13</v>
      </c>
      <c r="D65" s="533">
        <f>SUM(D59:D64)</f>
        <v>13</v>
      </c>
      <c r="E65" s="74" t="s">
        <v>221</v>
      </c>
      <c r="F65" s="78" t="s">
        <v>222</v>
      </c>
      <c r="G65" s="160">
        <v>6</v>
      </c>
      <c r="H65" s="159">
        <v>7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19</v>
      </c>
      <c r="H66" s="159">
        <v>16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2</v>
      </c>
      <c r="H67" s="159">
        <v>2</v>
      </c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>
        <v>2</v>
      </c>
      <c r="H68" s="159">
        <v>1</v>
      </c>
    </row>
    <row r="69" spans="1:13">
      <c r="A69" s="74" t="s">
        <v>232</v>
      </c>
      <c r="B69" s="76" t="s">
        <v>233</v>
      </c>
      <c r="C69" s="160">
        <v>20</v>
      </c>
      <c r="D69" s="159">
        <v>15</v>
      </c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219</v>
      </c>
      <c r="H71" s="533">
        <f>H59+H60+H61+H69+H70</f>
        <v>193</v>
      </c>
    </row>
    <row r="72" spans="1:13">
      <c r="A72" s="74" t="s">
        <v>242</v>
      </c>
      <c r="B72" s="76" t="s">
        <v>243</v>
      </c>
      <c r="C72" s="160">
        <v>12</v>
      </c>
      <c r="D72" s="159">
        <v>12</v>
      </c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3</v>
      </c>
      <c r="D75" s="159">
        <v>3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35</v>
      </c>
      <c r="D76" s="533">
        <f>SUM(D68:D75)</f>
        <v>30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219</v>
      </c>
      <c r="H79" s="535">
        <f>H71+H73+H75+H77</f>
        <v>193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2</v>
      </c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4</v>
      </c>
      <c r="D89" s="159"/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6</v>
      </c>
      <c r="D92" s="533">
        <f>SUM(D88:D91)</f>
        <v>0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54</v>
      </c>
      <c r="D94" s="537">
        <f>D65+D76+D85+D92+D93</f>
        <v>43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1321</v>
      </c>
      <c r="D95" s="539">
        <f>D94+D56</f>
        <v>1338</v>
      </c>
      <c r="E95" s="191" t="s">
        <v>289</v>
      </c>
      <c r="F95" s="436" t="s">
        <v>290</v>
      </c>
      <c r="G95" s="538">
        <f>G37+G40+G56+G79</f>
        <v>1321</v>
      </c>
      <c r="H95" s="539">
        <f>H37+H40+H56+H79</f>
        <v>1338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46230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Боряна Стефанова Долева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993</v>
      </c>
      <c r="C103" s="636"/>
      <c r="D103" s="636"/>
      <c r="E103" s="636"/>
      <c r="M103" s="81"/>
    </row>
    <row r="104" spans="1:13" ht="21.75" customHeight="1">
      <c r="A104" s="616"/>
      <c r="B104" s="636"/>
      <c r="C104" s="636"/>
      <c r="D104" s="636"/>
      <c r="E104" s="636"/>
    </row>
    <row r="105" spans="1:13" ht="21.75" customHeight="1">
      <c r="A105" s="616"/>
      <c r="B105" s="636"/>
      <c r="C105" s="636"/>
      <c r="D105" s="636"/>
      <c r="E105" s="636"/>
      <c r="M105" s="81"/>
    </row>
    <row r="106" spans="1:13" ht="21.75" customHeight="1">
      <c r="A106" s="616"/>
      <c r="B106" s="636"/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МЕБЕЛСИСТЕМ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112011240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988</v>
      </c>
    </row>
    <row r="8" spans="1:9" ht="31.5">
      <c r="A8" s="192" t="s">
        <v>293</v>
      </c>
      <c r="B8" s="193" t="s">
        <v>26</v>
      </c>
      <c r="C8" s="193" t="s">
        <v>27</v>
      </c>
      <c r="D8" s="194" t="s">
        <v>31</v>
      </c>
      <c r="E8" s="192" t="s">
        <v>294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34</v>
      </c>
      <c r="D12" s="276">
        <v>32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</v>
      </c>
      <c r="D13" s="276">
        <v>5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28</v>
      </c>
      <c r="D14" s="276">
        <v>19</v>
      </c>
      <c r="E14" s="157" t="s">
        <v>309</v>
      </c>
      <c r="F14" s="202" t="s">
        <v>310</v>
      </c>
      <c r="G14" s="275">
        <v>69</v>
      </c>
      <c r="H14" s="276">
        <v>67</v>
      </c>
    </row>
    <row r="15" spans="1:9">
      <c r="A15" s="157" t="s">
        <v>311</v>
      </c>
      <c r="B15" s="155" t="s">
        <v>312</v>
      </c>
      <c r="C15" s="275">
        <v>36</v>
      </c>
      <c r="D15" s="276">
        <v>28</v>
      </c>
      <c r="E15" s="157" t="s">
        <v>96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>
        <v>7</v>
      </c>
      <c r="D16" s="276">
        <v>6</v>
      </c>
      <c r="E16" s="198" t="s">
        <v>69</v>
      </c>
      <c r="F16" s="224" t="s">
        <v>316</v>
      </c>
      <c r="G16" s="559">
        <f>SUM(G12:G15)</f>
        <v>69</v>
      </c>
      <c r="H16" s="560">
        <f>SUM(H12:H15)</f>
        <v>67</v>
      </c>
    </row>
    <row r="17" spans="1:8" ht="31.5">
      <c r="A17" s="157" t="s">
        <v>317</v>
      </c>
      <c r="B17" s="155" t="s">
        <v>318</v>
      </c>
      <c r="C17" s="275"/>
      <c r="D17" s="276">
        <v>1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1</v>
      </c>
      <c r="D19" s="276">
        <v>3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69</v>
      </c>
      <c r="B22" s="156" t="s">
        <v>332</v>
      </c>
      <c r="C22" s="559">
        <f>SUM(C12:C18)+C19</f>
        <v>109</v>
      </c>
      <c r="D22" s="560">
        <f>SUM(D12:D18)+D19</f>
        <v>94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3</v>
      </c>
      <c r="D25" s="276">
        <v>3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121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96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94</v>
      </c>
      <c r="B29" s="200" t="s">
        <v>352</v>
      </c>
      <c r="C29" s="559">
        <f>SUM(C25:C28)</f>
        <v>3</v>
      </c>
      <c r="D29" s="560">
        <f>SUM(D25:D28)</f>
        <v>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112</v>
      </c>
      <c r="D31" s="214">
        <f>D29+D22</f>
        <v>97</v>
      </c>
      <c r="E31" s="211" t="s">
        <v>355</v>
      </c>
      <c r="F31" s="226" t="s">
        <v>356</v>
      </c>
      <c r="G31" s="213">
        <f>G16+G18+G27</f>
        <v>69</v>
      </c>
      <c r="H31" s="214">
        <f>H16+H18+H27</f>
        <v>67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43</v>
      </c>
      <c r="H33" s="560">
        <f>IF((D31-H31)&gt;0,D31-H31,0)</f>
        <v>30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112</v>
      </c>
      <c r="D36" s="566">
        <f>D31-D34+D35</f>
        <v>97</v>
      </c>
      <c r="E36" s="222" t="s">
        <v>371</v>
      </c>
      <c r="F36" s="216" t="s">
        <v>372</v>
      </c>
      <c r="G36" s="227">
        <f>G35-G34+G31</f>
        <v>69</v>
      </c>
      <c r="H36" s="228">
        <f>H35-H34+H31</f>
        <v>67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43</v>
      </c>
      <c r="H37" s="214">
        <f>IF((D36-H36)&gt;0,D36-H36,0)</f>
        <v>30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43</v>
      </c>
      <c r="H42" s="205">
        <f>IF(H37&gt;0,IF(D38+H37&lt;0,0,D38+H37),IF(D37-D38&lt;0,D38-D37,0))</f>
        <v>30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43</v>
      </c>
      <c r="H44" s="228">
        <f>IF(D42=0,IF(H42-H43&gt;0,H42-H43+D43,0),IF(D42-D43&lt;0,D43-D42+H43,0))</f>
        <v>30</v>
      </c>
    </row>
    <row r="45" spans="1:8" ht="16.5" thickBot="1">
      <c r="A45" s="230" t="s">
        <v>396</v>
      </c>
      <c r="B45" s="231" t="s">
        <v>397</v>
      </c>
      <c r="C45" s="561">
        <f>C36+C38+C42</f>
        <v>112</v>
      </c>
      <c r="D45" s="562">
        <f>D36+D38+D42</f>
        <v>97</v>
      </c>
      <c r="E45" s="230" t="s">
        <v>398</v>
      </c>
      <c r="F45" s="232" t="s">
        <v>399</v>
      </c>
      <c r="G45" s="561">
        <f>G42+G36</f>
        <v>112</v>
      </c>
      <c r="H45" s="562">
        <f>H42+H36</f>
        <v>97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46230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Боряна Стефанова Долева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993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/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/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/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101"/>
  <sheetViews>
    <sheetView zoomScaleNormal="100" zoomScaleSheetLayoutView="80" workbookViewId="0">
      <selection activeCell="B53" sqref="B53:E5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МЕБЕЛСИСТЕМ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112011240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988</v>
      </c>
      <c r="E7" s="145"/>
      <c r="F7" s="141"/>
      <c r="G7" s="141"/>
    </row>
    <row r="8" spans="1:13" ht="33.75" customHeight="1">
      <c r="A8" s="233" t="s">
        <v>402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76</v>
      </c>
      <c r="D11" s="159">
        <v>76</v>
      </c>
    </row>
    <row r="12" spans="1:13">
      <c r="A12" s="237" t="s">
        <v>406</v>
      </c>
      <c r="B12" s="147" t="s">
        <v>407</v>
      </c>
      <c r="C12" s="160">
        <v>-48</v>
      </c>
      <c r="D12" s="159">
        <v>-35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-40</v>
      </c>
      <c r="D14" s="159">
        <v>-40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</v>
      </c>
      <c r="D15" s="159">
        <v>-3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-6</v>
      </c>
      <c r="D20" s="159">
        <v>-6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-19</v>
      </c>
      <c r="D21" s="583">
        <f>SUM(D11:D20)</f>
        <v>-8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>
        <v>-3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-3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30</v>
      </c>
      <c r="D37" s="159">
        <v>22</v>
      </c>
    </row>
    <row r="38" spans="1:13">
      <c r="A38" s="237" t="s">
        <v>455</v>
      </c>
      <c r="B38" s="147" t="s">
        <v>456</v>
      </c>
      <c r="C38" s="160">
        <v>-4</v>
      </c>
      <c r="D38" s="159">
        <v>-5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-1</v>
      </c>
      <c r="D40" s="159">
        <v>-2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25</v>
      </c>
      <c r="D43" s="585">
        <f>SUM(D35:D42)</f>
        <v>15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6</v>
      </c>
      <c r="D44" s="266">
        <f>D43+D33+D21</f>
        <v>4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0</v>
      </c>
      <c r="D45" s="268">
        <v>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6</v>
      </c>
      <c r="D46" s="270">
        <f>D45+D44</f>
        <v>5</v>
      </c>
      <c r="G46" s="148"/>
      <c r="H46" s="148"/>
    </row>
    <row r="47" spans="1:13">
      <c r="A47" s="262" t="s">
        <v>473</v>
      </c>
      <c r="B47" s="271" t="s">
        <v>474</v>
      </c>
      <c r="C47" s="256">
        <v>6</v>
      </c>
      <c r="D47" s="257">
        <v>5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46230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Боряна Стефанова Долева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993</v>
      </c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A62" s="616"/>
      <c r="B62" s="636"/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2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Normal="100" zoomScaleSheetLayoutView="100" workbookViewId="0"/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МЕБЕЛСИСТЕМ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112011240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989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497</v>
      </c>
      <c r="L12" s="484" t="s">
        <v>130</v>
      </c>
      <c r="M12" s="486" t="s">
        <v>138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29</v>
      </c>
      <c r="D13" s="519">
        <f>'1-Баланс'!H20</f>
        <v>0</v>
      </c>
      <c r="E13" s="519">
        <f>'1-Баланс'!H21</f>
        <v>1399</v>
      </c>
      <c r="F13" s="519">
        <f>'1-Баланс'!H23</f>
        <v>7</v>
      </c>
      <c r="G13" s="519">
        <f>'1-Баланс'!H24</f>
        <v>0</v>
      </c>
      <c r="H13" s="520">
        <v>259</v>
      </c>
      <c r="I13" s="519">
        <f>'1-Баланс'!H29+'1-Баланс'!H32</f>
        <v>118</v>
      </c>
      <c r="J13" s="519">
        <f>'1-Баланс'!H30+'1-Баланс'!H33</f>
        <v>-701</v>
      </c>
      <c r="K13" s="520"/>
      <c r="L13" s="519">
        <f>SUM(C13:K13)</f>
        <v>1111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29</v>
      </c>
      <c r="D17" s="519">
        <f t="shared" ref="D17:M17" si="2">D13+D14</f>
        <v>0</v>
      </c>
      <c r="E17" s="519">
        <f t="shared" si="2"/>
        <v>1399</v>
      </c>
      <c r="F17" s="519">
        <f t="shared" si="2"/>
        <v>7</v>
      </c>
      <c r="G17" s="519">
        <f t="shared" si="2"/>
        <v>0</v>
      </c>
      <c r="H17" s="519">
        <f t="shared" si="2"/>
        <v>259</v>
      </c>
      <c r="I17" s="519">
        <f t="shared" si="2"/>
        <v>118</v>
      </c>
      <c r="J17" s="519">
        <f t="shared" si="2"/>
        <v>-701</v>
      </c>
      <c r="K17" s="519">
        <f t="shared" si="2"/>
        <v>0</v>
      </c>
      <c r="L17" s="519">
        <f t="shared" si="1"/>
        <v>1111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-43</v>
      </c>
      <c r="K18" s="520"/>
      <c r="L18" s="519">
        <f t="shared" si="1"/>
        <v>-43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29</v>
      </c>
      <c r="D31" s="519">
        <f t="shared" ref="D31:M31" si="6">D19+D22+D23+D26+D30+D29+D17+D18</f>
        <v>0</v>
      </c>
      <c r="E31" s="519">
        <f t="shared" si="6"/>
        <v>1399</v>
      </c>
      <c r="F31" s="519">
        <f t="shared" si="6"/>
        <v>7</v>
      </c>
      <c r="G31" s="519">
        <f t="shared" si="6"/>
        <v>0</v>
      </c>
      <c r="H31" s="519">
        <f t="shared" si="6"/>
        <v>259</v>
      </c>
      <c r="I31" s="519">
        <f t="shared" si="6"/>
        <v>118</v>
      </c>
      <c r="J31" s="519">
        <f t="shared" si="6"/>
        <v>-744</v>
      </c>
      <c r="K31" s="519">
        <f t="shared" si="6"/>
        <v>0</v>
      </c>
      <c r="L31" s="519">
        <f t="shared" si="1"/>
        <v>1068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29</v>
      </c>
      <c r="D34" s="522">
        <f t="shared" si="7"/>
        <v>0</v>
      </c>
      <c r="E34" s="522">
        <f t="shared" si="7"/>
        <v>1399</v>
      </c>
      <c r="F34" s="522">
        <f t="shared" si="7"/>
        <v>7</v>
      </c>
      <c r="G34" s="522">
        <f t="shared" si="7"/>
        <v>0</v>
      </c>
      <c r="H34" s="522">
        <f t="shared" si="7"/>
        <v>259</v>
      </c>
      <c r="I34" s="522">
        <f t="shared" si="7"/>
        <v>118</v>
      </c>
      <c r="J34" s="522">
        <f t="shared" si="7"/>
        <v>-744</v>
      </c>
      <c r="K34" s="522">
        <f t="shared" si="7"/>
        <v>0</v>
      </c>
      <c r="L34" s="522">
        <f t="shared" si="1"/>
        <v>1068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46230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Боряна Стефанова Долева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993</v>
      </c>
      <c r="C43" s="636"/>
      <c r="D43" s="636"/>
      <c r="E43" s="636"/>
      <c r="F43" s="512"/>
      <c r="G43" s="38"/>
      <c r="H43" s="35"/>
    </row>
    <row r="44" spans="1:13">
      <c r="A44" s="616"/>
      <c r="B44" s="636"/>
      <c r="C44" s="636"/>
      <c r="D44" s="636"/>
      <c r="E44" s="636"/>
      <c r="F44" s="512"/>
      <c r="G44" s="38"/>
      <c r="H44" s="35"/>
    </row>
    <row r="45" spans="1:13">
      <c r="A45" s="616"/>
      <c r="B45" s="636"/>
      <c r="C45" s="636"/>
      <c r="D45" s="636"/>
      <c r="E45" s="636"/>
      <c r="F45" s="512"/>
      <c r="G45" s="38"/>
      <c r="H45" s="35"/>
    </row>
    <row r="46" spans="1:13">
      <c r="A46" s="616"/>
      <c r="B46" s="636"/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H162"/>
  <sheetViews>
    <sheetView view="pageBreakPreview" zoomScaleNormal="70" zoomScaleSheetLayoutView="100" workbookViewId="0"/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МЕБЕЛСИСТЕМ АД</v>
      </c>
      <c r="B3" s="49"/>
      <c r="C3" s="16"/>
      <c r="D3" s="19"/>
    </row>
    <row r="4" spans="1:7">
      <c r="A4" s="62" t="str">
        <f>CONCATENATE("ЕИК по БУЛСТАТ: ", pdeBulstat)</f>
        <v>ЕИК по БУЛСТАТ: 112011240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988</v>
      </c>
    </row>
    <row r="8" spans="1:7" s="93" customFormat="1" ht="78.75">
      <c r="A8" s="443" t="s">
        <v>542</v>
      </c>
      <c r="B8" s="444" t="s">
        <v>26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46230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Боряна Стефанова Долева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993</v>
      </c>
      <c r="C156" s="636"/>
      <c r="D156" s="636"/>
      <c r="E156" s="636"/>
      <c r="F156" s="512"/>
      <c r="G156" s="38"/>
      <c r="H156" s="35"/>
    </row>
    <row r="157" spans="1:8">
      <c r="A157" s="616"/>
      <c r="B157" s="636"/>
      <c r="C157" s="636"/>
      <c r="D157" s="636"/>
      <c r="E157" s="636"/>
      <c r="F157" s="512"/>
      <c r="G157" s="38"/>
      <c r="H157" s="35"/>
    </row>
    <row r="158" spans="1:8">
      <c r="A158" s="616"/>
      <c r="B158" s="636"/>
      <c r="C158" s="636"/>
      <c r="D158" s="636"/>
      <c r="E158" s="636"/>
      <c r="F158" s="512"/>
      <c r="G158" s="38"/>
      <c r="H158" s="35"/>
    </row>
    <row r="159" spans="1:8">
      <c r="A159" s="616"/>
      <c r="B159" s="636"/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57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/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МЕБЕЛСИСТЕМ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112011240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988</v>
      </c>
    </row>
    <row r="7" spans="1:19" s="93" customFormat="1" ht="31.5">
      <c r="A7" s="657" t="s">
        <v>480</v>
      </c>
      <c r="B7" s="658"/>
      <c r="C7" s="661" t="s">
        <v>26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9</v>
      </c>
      <c r="E11" s="287"/>
      <c r="F11" s="287"/>
      <c r="G11" s="283">
        <f>D11+E11-F11</f>
        <v>9</v>
      </c>
      <c r="H11" s="287"/>
      <c r="I11" s="287"/>
      <c r="J11" s="283">
        <f>G11+H11-I11</f>
        <v>9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9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30</v>
      </c>
      <c r="E12" s="287"/>
      <c r="F12" s="287"/>
      <c r="G12" s="283">
        <f t="shared" ref="G12:G42" si="2">D12+E12-F12</f>
        <v>30</v>
      </c>
      <c r="H12" s="287"/>
      <c r="I12" s="287"/>
      <c r="J12" s="283">
        <f t="shared" ref="J12:J42" si="3">G12+H12-I12</f>
        <v>30</v>
      </c>
      <c r="K12" s="287"/>
      <c r="L12" s="287">
        <v>1</v>
      </c>
      <c r="M12" s="287"/>
      <c r="N12" s="283">
        <f t="shared" ref="N12:N42" si="4">K12+L12-M12</f>
        <v>1</v>
      </c>
      <c r="O12" s="287"/>
      <c r="P12" s="287"/>
      <c r="Q12" s="283">
        <f t="shared" si="0"/>
        <v>1</v>
      </c>
      <c r="R12" s="297">
        <f t="shared" si="1"/>
        <v>29</v>
      </c>
    </row>
    <row r="13" spans="1:19">
      <c r="A13" s="296" t="s">
        <v>594</v>
      </c>
      <c r="B13" s="280" t="s">
        <v>595</v>
      </c>
      <c r="C13" s="126" t="s">
        <v>596</v>
      </c>
      <c r="D13" s="287">
        <f>1+58</f>
        <v>59</v>
      </c>
      <c r="E13" s="287"/>
      <c r="F13" s="287"/>
      <c r="G13" s="283">
        <f t="shared" si="2"/>
        <v>59</v>
      </c>
      <c r="H13" s="287"/>
      <c r="I13" s="287"/>
      <c r="J13" s="283">
        <f t="shared" si="3"/>
        <v>59</v>
      </c>
      <c r="K13" s="287">
        <v>21</v>
      </c>
      <c r="L13" s="287">
        <v>8</v>
      </c>
      <c r="M13" s="287"/>
      <c r="N13" s="283">
        <f t="shared" si="4"/>
        <v>29</v>
      </c>
      <c r="O13" s="287"/>
      <c r="P13" s="287"/>
      <c r="Q13" s="283">
        <f t="shared" si="0"/>
        <v>29</v>
      </c>
      <c r="R13" s="297">
        <f t="shared" si="1"/>
        <v>30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2</v>
      </c>
      <c r="E14" s="287"/>
      <c r="F14" s="287"/>
      <c r="G14" s="283">
        <f t="shared" si="2"/>
        <v>2</v>
      </c>
      <c r="H14" s="287"/>
      <c r="I14" s="287"/>
      <c r="J14" s="283">
        <f t="shared" si="3"/>
        <v>2</v>
      </c>
      <c r="K14" s="287">
        <v>2</v>
      </c>
      <c r="L14" s="287"/>
      <c r="M14" s="287"/>
      <c r="N14" s="283">
        <f t="shared" si="4"/>
        <v>2</v>
      </c>
      <c r="O14" s="287"/>
      <c r="P14" s="287"/>
      <c r="Q14" s="283">
        <f t="shared" si="0"/>
        <v>2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9</v>
      </c>
      <c r="E15" s="287"/>
      <c r="F15" s="287"/>
      <c r="G15" s="283">
        <f t="shared" si="2"/>
        <v>9</v>
      </c>
      <c r="H15" s="287"/>
      <c r="I15" s="287"/>
      <c r="J15" s="283">
        <f t="shared" si="3"/>
        <v>9</v>
      </c>
      <c r="K15" s="287">
        <v>9</v>
      </c>
      <c r="L15" s="287"/>
      <c r="M15" s="287"/>
      <c r="N15" s="283">
        <f t="shared" si="4"/>
        <v>9</v>
      </c>
      <c r="O15" s="287"/>
      <c r="P15" s="287"/>
      <c r="Q15" s="283">
        <f t="shared" si="0"/>
        <v>9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10</v>
      </c>
      <c r="E16" s="287"/>
      <c r="F16" s="287"/>
      <c r="G16" s="283">
        <f t="shared" si="2"/>
        <v>10</v>
      </c>
      <c r="H16" s="287"/>
      <c r="I16" s="287"/>
      <c r="J16" s="283">
        <f t="shared" si="3"/>
        <v>10</v>
      </c>
      <c r="K16" s="287">
        <v>2</v>
      </c>
      <c r="L16" s="287">
        <v>1</v>
      </c>
      <c r="M16" s="287"/>
      <c r="N16" s="283">
        <f t="shared" si="4"/>
        <v>3</v>
      </c>
      <c r="O16" s="287"/>
      <c r="P16" s="287"/>
      <c r="Q16" s="283">
        <f t="shared" si="0"/>
        <v>3</v>
      </c>
      <c r="R16" s="297">
        <f t="shared" si="1"/>
        <v>7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119</v>
      </c>
      <c r="E19" s="288">
        <f>SUM(E11:E18)</f>
        <v>0</v>
      </c>
      <c r="F19" s="288">
        <f>SUM(F11:F18)</f>
        <v>0</v>
      </c>
      <c r="G19" s="283">
        <f t="shared" si="2"/>
        <v>119</v>
      </c>
      <c r="H19" s="288">
        <f>SUM(H11:H18)</f>
        <v>0</v>
      </c>
      <c r="I19" s="288">
        <f>SUM(I11:I18)</f>
        <v>0</v>
      </c>
      <c r="J19" s="283">
        <f t="shared" si="3"/>
        <v>119</v>
      </c>
      <c r="K19" s="288">
        <f>SUM(K11:K18)</f>
        <v>34</v>
      </c>
      <c r="L19" s="288">
        <f>SUM(L11:L18)</f>
        <v>10</v>
      </c>
      <c r="M19" s="288">
        <f>SUM(M11:M18)</f>
        <v>0</v>
      </c>
      <c r="N19" s="283">
        <f t="shared" si="4"/>
        <v>44</v>
      </c>
      <c r="O19" s="288">
        <f>SUM(O11:O18)</f>
        <v>0</v>
      </c>
      <c r="P19" s="288">
        <f>SUM(P11:P18)</f>
        <v>0</v>
      </c>
      <c r="Q19" s="283">
        <f t="shared" si="0"/>
        <v>44</v>
      </c>
      <c r="R19" s="297">
        <f t="shared" si="1"/>
        <v>75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1191</v>
      </c>
      <c r="E20" s="287"/>
      <c r="F20" s="287"/>
      <c r="G20" s="283">
        <f t="shared" si="2"/>
        <v>1191</v>
      </c>
      <c r="H20" s="287"/>
      <c r="I20" s="287"/>
      <c r="J20" s="283">
        <f t="shared" si="3"/>
        <v>1191</v>
      </c>
      <c r="K20" s="287">
        <v>9</v>
      </c>
      <c r="L20" s="287">
        <v>18</v>
      </c>
      <c r="M20" s="287"/>
      <c r="N20" s="283">
        <f t="shared" si="4"/>
        <v>27</v>
      </c>
      <c r="O20" s="287"/>
      <c r="P20" s="287"/>
      <c r="Q20" s="283">
        <f t="shared" si="0"/>
        <v>27</v>
      </c>
      <c r="R20" s="297">
        <f t="shared" si="1"/>
        <v>1164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125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1310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1310</v>
      </c>
      <c r="H43" s="306">
        <f t="shared" si="11"/>
        <v>0</v>
      </c>
      <c r="I43" s="306">
        <f t="shared" si="11"/>
        <v>0</v>
      </c>
      <c r="J43" s="306">
        <f t="shared" si="11"/>
        <v>1310</v>
      </c>
      <c r="K43" s="306">
        <f t="shared" si="11"/>
        <v>43</v>
      </c>
      <c r="L43" s="306">
        <f t="shared" si="11"/>
        <v>28</v>
      </c>
      <c r="M43" s="306">
        <f t="shared" si="11"/>
        <v>0</v>
      </c>
      <c r="N43" s="306">
        <f t="shared" si="11"/>
        <v>71</v>
      </c>
      <c r="O43" s="306">
        <f t="shared" si="11"/>
        <v>0</v>
      </c>
      <c r="P43" s="306">
        <f t="shared" si="11"/>
        <v>0</v>
      </c>
      <c r="Q43" s="306">
        <f t="shared" si="11"/>
        <v>71</v>
      </c>
      <c r="R43" s="307">
        <f t="shared" si="11"/>
        <v>1239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46230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Боряна Стефанова Долева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993</v>
      </c>
      <c r="D51" s="636"/>
      <c r="E51" s="636"/>
      <c r="F51" s="636"/>
      <c r="G51" s="512"/>
      <c r="H51" s="38"/>
      <c r="I51" s="35"/>
    </row>
    <row r="52" spans="2:9">
      <c r="B52" s="616"/>
      <c r="C52" s="636"/>
      <c r="D52" s="636"/>
      <c r="E52" s="636"/>
      <c r="F52" s="636"/>
      <c r="G52" s="512"/>
      <c r="H52" s="38"/>
      <c r="I52" s="35"/>
    </row>
    <row r="53" spans="2:9">
      <c r="B53" s="616"/>
      <c r="C53" s="636"/>
      <c r="D53" s="636"/>
      <c r="E53" s="636"/>
      <c r="F53" s="636"/>
      <c r="G53" s="512"/>
      <c r="H53" s="38"/>
      <c r="I53" s="35"/>
    </row>
    <row r="54" spans="2:9">
      <c r="B54" s="616"/>
      <c r="C54" s="636"/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H122"/>
  <sheetViews>
    <sheetView view="pageBreakPreview" zoomScale="80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МЕБЕЛСИСТЕМ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112011240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988</v>
      </c>
    </row>
    <row r="8" spans="1:8" s="93" customFormat="1">
      <c r="A8" s="666" t="s">
        <v>480</v>
      </c>
      <c r="B8" s="668" t="s">
        <v>26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20</v>
      </c>
      <c r="D30" s="325">
        <v>20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>
        <v>12</v>
      </c>
      <c r="D34" s="325">
        <v>12</v>
      </c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3</v>
      </c>
      <c r="D40" s="319">
        <f>SUM(D41:D44)</f>
        <v>3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3</v>
      </c>
      <c r="D44" s="325">
        <v>3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35</v>
      </c>
      <c r="D45" s="386">
        <f>D26+D30+D31+D33+D32+D34+D35+D40</f>
        <v>35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35</v>
      </c>
      <c r="D46" s="392">
        <f>D45+D23+D21+D11</f>
        <v>35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480</v>
      </c>
      <c r="B50" s="668" t="s">
        <v>26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34</v>
      </c>
      <c r="D58" s="113">
        <f>D59+D61</f>
        <v>0</v>
      </c>
      <c r="E58" s="111">
        <f t="shared" si="1"/>
        <v>34</v>
      </c>
      <c r="F58" s="352">
        <f>F59+F61</f>
        <v>34</v>
      </c>
    </row>
    <row r="59" spans="1:6">
      <c r="A59" s="327" t="s">
        <v>741</v>
      </c>
      <c r="B59" s="112" t="s">
        <v>742</v>
      </c>
      <c r="C59" s="160">
        <v>34</v>
      </c>
      <c r="D59" s="160"/>
      <c r="E59" s="111">
        <f t="shared" si="1"/>
        <v>34</v>
      </c>
      <c r="F59" s="159">
        <v>34</v>
      </c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34</v>
      </c>
      <c r="D68" s="384">
        <f>D54+D58+D63+D64+D65+D66</f>
        <v>0</v>
      </c>
      <c r="E68" s="382">
        <f t="shared" si="1"/>
        <v>34</v>
      </c>
      <c r="F68" s="385">
        <f>F54+F58+F63+F64+F65+F66</f>
        <v>34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174</v>
      </c>
      <c r="D73" s="113">
        <f>SUM(D74:D76)</f>
        <v>174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174</v>
      </c>
      <c r="D76" s="160">
        <v>174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9</v>
      </c>
      <c r="D77" s="113">
        <f>D78+D80</f>
        <v>9</v>
      </c>
      <c r="E77" s="113">
        <f>E78+E80</f>
        <v>0</v>
      </c>
      <c r="F77" s="352">
        <f>F78+F80</f>
        <v>9</v>
      </c>
    </row>
    <row r="78" spans="1:6">
      <c r="A78" s="327" t="s">
        <v>770</v>
      </c>
      <c r="B78" s="112" t="s">
        <v>771</v>
      </c>
      <c r="C78" s="160">
        <v>9</v>
      </c>
      <c r="D78" s="160">
        <v>9</v>
      </c>
      <c r="E78" s="111">
        <f t="shared" si="1"/>
        <v>0</v>
      </c>
      <c r="F78" s="159">
        <v>9</v>
      </c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36</v>
      </c>
      <c r="D87" s="111">
        <f>SUM(D88:D92)+D96</f>
        <v>36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7</v>
      </c>
      <c r="D89" s="160">
        <v>7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6</v>
      </c>
      <c r="D90" s="160">
        <v>6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19</v>
      </c>
      <c r="D91" s="160">
        <v>19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2</v>
      </c>
      <c r="D92" s="113">
        <f>SUM(D93:D95)</f>
        <v>2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1</v>
      </c>
      <c r="D94" s="160">
        <v>1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2</v>
      </c>
      <c r="D96" s="160">
        <v>2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219</v>
      </c>
      <c r="D98" s="382">
        <f>D87+D82+D77+D73+D97</f>
        <v>219</v>
      </c>
      <c r="E98" s="382">
        <f>E87+E82+E77+E73+E97</f>
        <v>0</v>
      </c>
      <c r="F98" s="383">
        <f>F87+F82+F77+F73+F97</f>
        <v>9</v>
      </c>
    </row>
    <row r="99" spans="1:8" ht="16.5" thickBot="1">
      <c r="A99" s="363" t="s">
        <v>809</v>
      </c>
      <c r="B99" s="364" t="s">
        <v>810</v>
      </c>
      <c r="C99" s="376">
        <f>C98+C70+C68</f>
        <v>253</v>
      </c>
      <c r="D99" s="376">
        <f>D98+D70+D68</f>
        <v>219</v>
      </c>
      <c r="E99" s="376">
        <f>E98+E70+E68</f>
        <v>34</v>
      </c>
      <c r="F99" s="377">
        <f>F98+F70+F68</f>
        <v>43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812</v>
      </c>
    </row>
    <row r="102" spans="1:8" s="122" customFormat="1" ht="31.5">
      <c r="A102" s="320" t="s">
        <v>480</v>
      </c>
      <c r="B102" s="321" t="s">
        <v>481</v>
      </c>
      <c r="C102" s="349" t="s">
        <v>813</v>
      </c>
      <c r="D102" s="349" t="s">
        <v>814</v>
      </c>
      <c r="E102" s="349" t="s">
        <v>815</v>
      </c>
      <c r="F102" s="350" t="s">
        <v>816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817</v>
      </c>
      <c r="B104" s="370" t="s">
        <v>818</v>
      </c>
      <c r="C104" s="179"/>
      <c r="D104" s="179"/>
      <c r="E104" s="179"/>
      <c r="F104" s="366">
        <f>C104+D104-E104</f>
        <v>0</v>
      </c>
    </row>
    <row r="105" spans="1:8">
      <c r="A105" s="327" t="s">
        <v>819</v>
      </c>
      <c r="B105" s="112" t="s">
        <v>820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821</v>
      </c>
      <c r="B106" s="371" t="s">
        <v>822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823</v>
      </c>
      <c r="B107" s="373" t="s">
        <v>824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825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46230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Боряна Стефанова Долева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993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/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/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/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МЕБЕЛСИСТЕМ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112011240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988</v>
      </c>
    </row>
    <row r="8" spans="1:22" s="93" customFormat="1" ht="21" customHeight="1">
      <c r="A8" s="676" t="s">
        <v>480</v>
      </c>
      <c r="B8" s="681" t="s">
        <v>26</v>
      </c>
      <c r="C8" s="400" t="s">
        <v>827</v>
      </c>
      <c r="D8" s="400"/>
      <c r="E8" s="400"/>
      <c r="F8" s="400" t="s">
        <v>828</v>
      </c>
      <c r="G8" s="400"/>
      <c r="H8" s="400"/>
      <c r="I8" s="401"/>
    </row>
    <row r="9" spans="1:22" s="93" customFormat="1" ht="24" customHeight="1">
      <c r="A9" s="677"/>
      <c r="B9" s="682"/>
      <c r="C9" s="679" t="s">
        <v>829</v>
      </c>
      <c r="D9" s="679" t="s">
        <v>830</v>
      </c>
      <c r="E9" s="679" t="s">
        <v>831</v>
      </c>
      <c r="F9" s="679" t="s">
        <v>832</v>
      </c>
      <c r="G9" s="94" t="s">
        <v>833</v>
      </c>
      <c r="H9" s="94"/>
      <c r="I9" s="680" t="s">
        <v>834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835</v>
      </c>
      <c r="H10" s="96" t="s">
        <v>836</v>
      </c>
      <c r="I10" s="680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837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838</v>
      </c>
      <c r="B13" s="97" t="s">
        <v>839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840</v>
      </c>
      <c r="B14" s="97" t="s">
        <v>841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842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843</v>
      </c>
      <c r="B16" s="97" t="s">
        <v>844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845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846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847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838</v>
      </c>
      <c r="B20" s="97" t="s">
        <v>848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849</v>
      </c>
      <c r="B21" s="97" t="s">
        <v>850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851</v>
      </c>
      <c r="B22" s="97" t="s">
        <v>852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853</v>
      </c>
      <c r="B23" s="97" t="s">
        <v>854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855</v>
      </c>
      <c r="B24" s="97" t="s">
        <v>856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857</v>
      </c>
      <c r="B25" s="97" t="s">
        <v>858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859</v>
      </c>
      <c r="B26" s="97" t="s">
        <v>860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861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862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46230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Боряна Стефанова Долева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993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/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/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/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35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'Справка 8'!Област_печат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Aleksandar Dolev</cp:lastModifiedBy>
  <cp:revision/>
  <cp:lastPrinted>2026-07-27T10:34:25Z</cp:lastPrinted>
  <dcterms:created xsi:type="dcterms:W3CDTF">2006-09-16T00:00:00Z</dcterms:created>
  <dcterms:modified xsi:type="dcterms:W3CDTF">2026-07-27T10:34:44Z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